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6-2021\"/>
    </mc:Choice>
  </mc:AlternateContent>
  <xr:revisionPtr revIDLastSave="0" documentId="13_ncr:1_{B0F5527E-6228-4E80-9281-BD68EB24AE6F}" xr6:coauthVersionLast="47" xr6:coauthVersionMax="47" xr10:uidLastSave="{00000000-0000-0000-0000-000000000000}"/>
  <bookViews>
    <workbookView xWindow="-120" yWindow="-120" windowWidth="29040" windowHeight="15840" xr2:uid="{E303ADF0-CB55-45F6-9583-127B7BF60E9F}"/>
  </bookViews>
  <sheets>
    <sheet name="Sheet1" sheetId="1" r:id="rId1"/>
  </sheets>
  <definedNames>
    <definedName name="_xlnm.Print_Titles" localSheetId="0">Sheet1!$A:$D,Sheet1!$1:$2</definedName>
    <definedName name="QB_COLUMN_59200" localSheetId="0" hidden="1">Sheet1!$E$2</definedName>
    <definedName name="QB_COLUMN_63620" localSheetId="0" hidden="1">Sheet1!$G$2</definedName>
    <definedName name="QB_COLUMN_64430" localSheetId="0" hidden="1">Sheet1!$H$2</definedName>
    <definedName name="QB_COLUMN_76210" localSheetId="0" hidden="1">Sheet1!$F$2</definedName>
    <definedName name="QB_DATA_0" localSheetId="0" hidden="1">Sheet1!$4:$4,Sheet1!$5:$5,Sheet1!$6:$6,Sheet1!$7:$7,Sheet1!$8:$8,Sheet1!$12:$12,Sheet1!$13:$13,Sheet1!$14:$14,Sheet1!$15:$15,Sheet1!$16:$16,Sheet1!$17:$17,Sheet1!$18:$18,Sheet1!$20:$20,Sheet1!$21:$21,Sheet1!$22:$22,Sheet1!$23:$23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Sheet1!$24:$24,Sheet1!$25:$25,Sheet1!$26:$26,Sheet1!$27:$27,Sheet1!$28:$28,Sheet1!$29:$29,Sheet1!$30:$30,Sheet1!$31:$31,Sheet1!$32:$32,Sheet1!$33:$33,Sheet1!$34:$34,Sheet1!$35:$35,Sheet1!$36:$36,Sheet1!$37:$37,Sheet1!$39:$39</definedName>
    <definedName name="QB_FORMULA_0" localSheetId="0" hidden="1">Sheet1!$G$4,Sheet1!$H$4,Sheet1!$G$5,Sheet1!$H$5,Sheet1!$G$6,Sheet1!$H$6,Sheet1!$E$9,Sheet1!$F$9,Sheet1!$G$9,Sheet1!$H$9,Sheet1!$E$10,Sheet1!$F$10,Sheet1!$G$10,Sheet1!$H$10,Sheet1!$G$12,Sheet1!$H$12</definedName>
    <definedName name="QB_FORMULA_1" localSheetId="0" hidden="1">Sheet1!$G$13,Sheet1!$H$13,Sheet1!$G$14,Sheet1!$H$14,Sheet1!$G$15,Sheet1!$H$15,Sheet1!$G$16,Sheet1!$H$16,Sheet1!$G$17,Sheet1!$H$17,Sheet1!$G$18,Sheet1!$H$18,Sheet1!$G$21,Sheet1!$H$21,Sheet1!$G$22,Sheet1!$H$22</definedName>
    <definedName name="QB_FORMULA_2" localSheetId="0" hidden="1">Sheet1!$G$23,Sheet1!$H$23,Sheet1!$G$24,Sheet1!$H$24,Sheet1!$G$25,Sheet1!$H$25,Sheet1!$G$26,Sheet1!$H$26,Sheet1!$G$27,Sheet1!$H$27,Sheet1!$G$28,Sheet1!$H$28,Sheet1!$G$29,Sheet1!$H$29,Sheet1!$G$30,Sheet1!$H$30</definedName>
    <definedName name="QB_FORMULA_3" localSheetId="0" hidden="1">Sheet1!$G$31,Sheet1!$H$31,Sheet1!$G$32,Sheet1!$H$32,Sheet1!$G$33,Sheet1!$H$33,Sheet1!$G$34,Sheet1!$H$34,Sheet1!$G$35,Sheet1!$H$35,Sheet1!$G$36,Sheet1!$H$36,Sheet1!$E$38,Sheet1!$F$38,Sheet1!$G$38,Sheet1!$H$38</definedName>
    <definedName name="QB_FORMULA_4" localSheetId="0" hidden="1">Sheet1!$G$39,Sheet1!$H$39,Sheet1!$E$40,Sheet1!$F$40,Sheet1!$G$40,Sheet1!$H$40,Sheet1!#REF!,Sheet1!#REF!,Sheet1!#REF!,Sheet1!#REF!</definedName>
    <definedName name="QB_ROW_10330" localSheetId="0" hidden="1">Sheet1!$C$4</definedName>
    <definedName name="QB_ROW_103330" localSheetId="0" hidden="1">Sheet1!$C$39</definedName>
    <definedName name="QB_ROW_109330" localSheetId="0" hidden="1">Sheet1!$C$5</definedName>
    <definedName name="QB_ROW_18301" localSheetId="0" hidden="1">Sheet1!#REF!</definedName>
    <definedName name="QB_ROW_20022" localSheetId="0" hidden="1">Sheet1!$B$3</definedName>
    <definedName name="QB_ROW_20322" localSheetId="0" hidden="1">Sheet1!$B$9</definedName>
    <definedName name="QB_ROW_20330" localSheetId="0" hidden="1">Sheet1!$C$6</definedName>
    <definedName name="QB_ROW_21022" localSheetId="0" hidden="1">Sheet1!$B$11</definedName>
    <definedName name="QB_ROW_21322" localSheetId="0" hidden="1">Sheet1!$B$40</definedName>
    <definedName name="QB_ROW_22330" localSheetId="0" hidden="1">Sheet1!$C$18</definedName>
    <definedName name="QB_ROW_224240" localSheetId="0" hidden="1">Sheet1!$D$23</definedName>
    <definedName name="QB_ROW_225240" localSheetId="0" hidden="1">Sheet1!$D$31</definedName>
    <definedName name="QB_ROW_23030" localSheetId="0" hidden="1">Sheet1!$C$19</definedName>
    <definedName name="QB_ROW_23240" localSheetId="0" hidden="1">Sheet1!$D$37</definedName>
    <definedName name="QB_ROW_233230" localSheetId="0" hidden="1">Sheet1!$C$8</definedName>
    <definedName name="QB_ROW_23330" localSheetId="0" hidden="1">Sheet1!$C$38</definedName>
    <definedName name="QB_ROW_235230" localSheetId="0" hidden="1">Sheet1!$C$7</definedName>
    <definedName name="QB_ROW_239240" localSheetId="0" hidden="1">Sheet1!$D$20</definedName>
    <definedName name="QB_ROW_24230" localSheetId="0" hidden="1">Sheet1!$C$17</definedName>
    <definedName name="QB_ROW_25230" localSheetId="0" hidden="1">Sheet1!$C$15</definedName>
    <definedName name="QB_ROW_262240" localSheetId="0" hidden="1">Sheet1!$D$32</definedName>
    <definedName name="QB_ROW_26330" localSheetId="0" hidden="1">Sheet1!$C$16</definedName>
    <definedName name="QB_ROW_268240" localSheetId="0" hidden="1">Sheet1!$D$36</definedName>
    <definedName name="QB_ROW_286240" localSheetId="0" hidden="1">Sheet1!$D$33</definedName>
    <definedName name="QB_ROW_31240" localSheetId="0" hidden="1">Sheet1!$D$21</definedName>
    <definedName name="QB_ROW_34240" localSheetId="0" hidden="1">Sheet1!$D$24</definedName>
    <definedName name="QB_ROW_36340" localSheetId="0" hidden="1">Sheet1!$D$25</definedName>
    <definedName name="QB_ROW_38240" localSheetId="0" hidden="1">Sheet1!$D$26</definedName>
    <definedName name="QB_ROW_39240" localSheetId="0" hidden="1">Sheet1!$D$28</definedName>
    <definedName name="QB_ROW_40240" localSheetId="0" hidden="1">Sheet1!$D$27</definedName>
    <definedName name="QB_ROW_41240" localSheetId="0" hidden="1">Sheet1!$D$29</definedName>
    <definedName name="QB_ROW_42240" localSheetId="0" hidden="1">Sheet1!$D$30</definedName>
    <definedName name="QB_ROW_43340" localSheetId="0" hidden="1">Sheet1!$D$34</definedName>
    <definedName name="QB_ROW_44240" localSheetId="0" hidden="1">Sheet1!$D$35</definedName>
    <definedName name="QB_ROW_47330" localSheetId="0" hidden="1">Sheet1!$C$13</definedName>
    <definedName name="QB_ROW_59330" localSheetId="0" hidden="1">Sheet1!$C$12</definedName>
    <definedName name="QB_ROW_7330" localSheetId="0" hidden="1">Sheet1!$C$14</definedName>
    <definedName name="QB_ROW_86311" localSheetId="0" hidden="1">Sheet1!$A$10</definedName>
    <definedName name="QB_ROW_99240" localSheetId="0" hidden="1">Sheet1!$D$22</definedName>
    <definedName name="QBCANSUPPORTUPDATE" localSheetId="0">TRUE</definedName>
    <definedName name="QBCOMPANYFILENAME" localSheetId="0">"C:\Users\Public\Documents\Intuit\QuickBooks\Company Files\red rock center for independence 8-12-21.qb.qbw"</definedName>
    <definedName name="QBENDDATE" localSheetId="0">20210630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J38" i="1"/>
  <c r="F40" i="1"/>
  <c r="H39" i="1"/>
  <c r="G39" i="1"/>
  <c r="F38" i="1"/>
  <c r="E38" i="1"/>
  <c r="E40" i="1" s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F9" i="1"/>
  <c r="E9" i="1"/>
  <c r="E10" i="1" s="1"/>
  <c r="H6" i="1"/>
  <c r="G6" i="1"/>
  <c r="H5" i="1"/>
  <c r="G5" i="1"/>
  <c r="H4" i="1"/>
  <c r="G4" i="1"/>
  <c r="H9" i="1" l="1"/>
  <c r="H38" i="1"/>
  <c r="G40" i="1"/>
  <c r="F10" i="1"/>
  <c r="H10" i="1" s="1"/>
  <c r="H40" i="1"/>
  <c r="G38" i="1"/>
  <c r="G9" i="1"/>
  <c r="G10" i="1" l="1"/>
</calcChain>
</file>

<file path=xl/sharedStrings.xml><?xml version="1.0" encoding="utf-8"?>
<sst xmlns="http://schemas.openxmlformats.org/spreadsheetml/2006/main" count="47" uniqueCount="47">
  <si>
    <t>Jul '20 - Jun 21</t>
  </si>
  <si>
    <t>Budget</t>
  </si>
  <si>
    <t>$ Over Budget</t>
  </si>
  <si>
    <t>% of Budget</t>
  </si>
  <si>
    <t>Income</t>
  </si>
  <si>
    <t>4100 · Grants</t>
  </si>
  <si>
    <t>4200 · Program Income</t>
  </si>
  <si>
    <t>4300 · Unrestricted</t>
  </si>
  <si>
    <t>4400 · Tax Reimbursement</t>
  </si>
  <si>
    <t>4600 · Sales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</si>
  <si>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</si>
  <si>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</si>
  <si>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</si>
  <si>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</si>
  <si>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</si>
  <si>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</si>
  <si>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</si>
  <si>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</si>
  <si>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</si>
  <si>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</si>
  <si>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</si>
  <si>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6801 · Community Outreach</t>
  </si>
  <si>
    <t>6802 · Community Integration</t>
  </si>
  <si>
    <t>6803 · Consumer Transportation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</si>
  <si>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</si>
  <si>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</si>
  <si>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</si>
  <si>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</si>
  <si>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</si>
  <si>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</si>
  <si>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</si>
  <si>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</si>
  <si>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</si>
  <si>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6827 · Employee Morale</t>
  </si>
  <si>
    <t>6828 · Direct Consumer Support</t>
  </si>
  <si>
    <t>6830 · Travel in state</t>
  </si>
  <si>
    <t>6840 · Utilities</t>
  </si>
  <si>
    <t>6850 · INDIRECT EXPENSES</t>
  </si>
  <si>
    <t>6800 · Other - Other</t>
  </si>
  <si>
    <t>Total 6800 · Other</t>
  </si>
  <si>
    <t>7100 · Unrestricted expense</t>
  </si>
  <si>
    <t>Total Expense</t>
  </si>
  <si>
    <t>YTD Actual</t>
  </si>
  <si>
    <t>Annual Budget</t>
  </si>
  <si>
    <t>Difference</t>
  </si>
  <si>
    <t>% of Annual Budget</t>
  </si>
  <si>
    <t>Expenses from CARES Act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</si>
</sst>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#%_);\(#,##0.0#%\)"/>
    <numFmt numFmtId="165" formatCode="0.00_);\(0.00\)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164" fontId="2" fillId="0" borderId="0" xfId="0" applyNumberFormat="1" applyFont="1"/>
    <xf numFmtId="39" fontId="2" fillId="0" borderId="0" xfId="0" applyNumberFormat="1" applyFont="1" applyBorder="1"/>
    <xf numFmtId="164" fontId="2" fillId="0" borderId="0" xfId="0" applyNumberFormat="1" applyFont="1" applyBorder="1"/>
    <xf numFmtId="39" fontId="2" fillId="0" borderId="3" xfId="0" applyNumberFormat="1" applyFont="1" applyBorder="1"/>
    <xf numFmtId="164" fontId="2" fillId="0" borderId="3" xfId="0" applyNumberFormat="1" applyFont="1" applyBorder="1"/>
    <xf numFmtId="39" fontId="2" fillId="0" borderId="2" xfId="0" applyNumberFormat="1" applyFont="1" applyBorder="1"/>
    <xf numFmtId="164" fontId="2" fillId="0" borderId="2" xfId="0" applyNumberFormat="1" applyFont="1" applyBorder="1"/>
    <xf numFmtId="39" fontId="2" fillId="0" borderId="4" xfId="0" applyNumberFormat="1" applyFont="1" applyBorder="1"/>
    <xf numFmtId="164" fontId="2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5" fontId="1" fillId="0" borderId="1" xfId="0" applyNumberFormat="1" applyFont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9" fontId="1" fillId="0" borderId="1" xfId="1" applyFont="1" applyBorder="1" applyAlignment="1">
      <alignment horizontal="center" wrapText="1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F132-2973-4B7B-87F3-B7426062936F}">
  <sheetPr codeName="Sheet1"/>
  <dimension ref="A1:J40"/>
  <sheetViews>
    <sheetView tabSelected="1" workbookViewId="0">
      <pane xSplit="4" ySplit="2" topLeftCell="E33" activePane="bottomRight" state="frozenSplit"/>
      <selection pane="topRight" activeCell="F1" sqref="F1"/>
      <selection pane="bottomLeft" activeCell="A3" sqref="A3"/>
      <selection pane="bottomRight" activeCell="S19" sqref="S19"/>
    </sheetView>
  </sheetViews>
  <sheetFormatPr defaultRowHeight="15" x14ac:dyDescent="0.25"/>
  <cols>
    <col min="1" max="3" width="3" style="15" customWidth="1"/>
    <col min="4" max="4" width="27" style="15" customWidth="1"/>
    <col min="5" max="5" width="12.28515625" style="16" bestFit="1" customWidth="1"/>
    <col min="6" max="6" width="9.28515625" style="16" bestFit="1" customWidth="1"/>
    <col min="7" max="7" width="12" style="16" bestFit="1" customWidth="1"/>
    <col min="8" max="8" width="10.28515625" style="16" bestFit="1" customWidth="1"/>
    <col min="9" max="9" width="6.42578125" customWidth="1"/>
    <col min="10" max="10" width="12" style="16" bestFit="1" customWidth="1"/>
  </cols>
  <sheetData>
    <row r="1" spans="1:10" ht="36" thickTop="1" thickBot="1" x14ac:dyDescent="0.3">
      <c r="A1" s="1"/>
      <c r="B1" s="1"/>
      <c r="C1" s="1"/>
      <c r="D1" s="1"/>
      <c r="E1" s="17" t="s">
        <v>42</v>
      </c>
      <c r="F1" s="18" t="s">
        <v>43</v>
      </c>
      <c r="G1" s="17" t="s">
        <v>44</v>
      </c>
      <c r="H1" s="19" t="s">
        <v>45</v>
      </c>
      <c r="I1" s="20"/>
      <c r="J1" s="17" t="s">
        <v>46</v>
      </c>
    </row>
    <row r="2" spans="1:10" s="14" customFormat="1" ht="16.5" thickTop="1" thickBot="1" x14ac:dyDescent="0.3">
      <c r="A2" s="12"/>
      <c r="B2" s="12"/>
      <c r="C2" s="12"/>
      <c r="D2" s="12"/>
      <c r="E2" s="13" t="s">
        <v>0</v>
      </c>
      <c r="F2" s="13" t="s">
        <v>1</v>
      </c>
      <c r="G2" s="13" t="s">
        <v>2</v>
      </c>
      <c r="H2" s="13" t="s">
        <v>3</v>
      </c>
      <c r="I2" s="20"/>
      <c r="J2" s="13"/>
    </row>
    <row r="3" spans="1:10" ht="15.75" thickTop="1" x14ac:dyDescent="0.25">
      <c r="A3" s="1"/>
      <c r="B3" s="1" t="s">
        <v>4</v>
      </c>
      <c r="C3" s="1"/>
      <c r="D3" s="1"/>
      <c r="E3" s="2"/>
      <c r="F3" s="2"/>
      <c r="G3" s="2"/>
      <c r="H3" s="3"/>
      <c r="I3" s="20"/>
      <c r="J3" s="2"/>
    </row>
    <row r="4" spans="1:10" x14ac:dyDescent="0.25">
      <c r="A4" s="1"/>
      <c r="B4" s="1"/>
      <c r="C4" s="1" t="s">
        <v>5</v>
      </c>
      <c r="D4" s="1"/>
      <c r="E4" s="2">
        <v>997485.53</v>
      </c>
      <c r="F4" s="2">
        <v>967304.93</v>
      </c>
      <c r="G4" s="2">
        <f>ROUND((E4-F4),5)</f>
        <v>30180.6</v>
      </c>
      <c r="H4" s="3">
        <f>ROUND(IF(F4=0, IF(E4=0, 0, 1), E4/F4),5)</f>
        <v>1.0311999999999999</v>
      </c>
      <c r="I4" s="20"/>
      <c r="J4" s="2"/>
    </row>
    <row r="5" spans="1:10" x14ac:dyDescent="0.25">
      <c r="A5" s="1"/>
      <c r="B5" s="1"/>
      <c r="C5" s="1" t="s">
        <v>6</v>
      </c>
      <c r="D5" s="1"/>
      <c r="E5" s="2">
        <v>6624</v>
      </c>
      <c r="F5" s="2">
        <v>0</v>
      </c>
      <c r="G5" s="2">
        <f>ROUND((E5-F5),5)</f>
        <v>6624</v>
      </c>
      <c r="H5" s="3">
        <f>ROUND(IF(F5=0, IF(E5=0, 0, 1), E5/F5),5)</f>
        <v>1</v>
      </c>
      <c r="I5" s="20"/>
      <c r="J5" s="2"/>
    </row>
    <row r="6" spans="1:10" x14ac:dyDescent="0.25">
      <c r="A6" s="1"/>
      <c r="B6" s="1"/>
      <c r="C6" s="1" t="s">
        <v>7</v>
      </c>
      <c r="D6" s="1"/>
      <c r="E6" s="2">
        <v>15182.56</v>
      </c>
      <c r="F6" s="2">
        <v>0</v>
      </c>
      <c r="G6" s="2">
        <f>ROUND((E6-F6),5)</f>
        <v>15182.56</v>
      </c>
      <c r="H6" s="3">
        <f>ROUND(IF(F6=0, IF(E6=0, 0, 1), E6/F6),5)</f>
        <v>1</v>
      </c>
      <c r="I6" s="20"/>
      <c r="J6" s="2"/>
    </row>
    <row r="7" spans="1:10" x14ac:dyDescent="0.25">
      <c r="A7" s="1"/>
      <c r="B7" s="1"/>
      <c r="C7" s="1" t="s">
        <v>8</v>
      </c>
      <c r="D7" s="1"/>
      <c r="E7" s="2">
        <v>1534.83</v>
      </c>
      <c r="F7" s="2"/>
      <c r="G7" s="2"/>
      <c r="H7" s="3"/>
      <c r="I7" s="20"/>
      <c r="J7" s="2"/>
    </row>
    <row r="8" spans="1:10" ht="15.75" thickBot="1" x14ac:dyDescent="0.3">
      <c r="A8" s="1"/>
      <c r="B8" s="1"/>
      <c r="C8" s="1" t="s">
        <v>9</v>
      </c>
      <c r="D8" s="1"/>
      <c r="E8" s="4">
        <v>110</v>
      </c>
      <c r="F8" s="4"/>
      <c r="G8" s="4"/>
      <c r="H8" s="5"/>
      <c r="I8" s="20"/>
      <c r="J8" s="4"/>
    </row>
    <row r="9" spans="1:10" ht="15.75" thickBot="1" x14ac:dyDescent="0.3">
      <c r="A9" s="1"/>
      <c r="B9" s="1" t="s">
        <v>10</v>
      </c>
      <c r="C9" s="1"/>
      <c r="D9" s="1"/>
      <c r="E9" s="6">
        <f>ROUND(SUM(E3:E8),5)</f>
        <v>1020936.92</v>
      </c>
      <c r="F9" s="6">
        <f>ROUND(SUM(F3:F8),5)</f>
        <v>967304.93</v>
      </c>
      <c r="G9" s="6">
        <f>ROUND((E9-F9),5)</f>
        <v>53631.99</v>
      </c>
      <c r="H9" s="7">
        <f>ROUND(IF(F9=0, IF(E9=0, 0, 1), E9/F9),5)</f>
        <v>1.0554399999999999</v>
      </c>
      <c r="I9" s="20"/>
      <c r="J9" s="6"/>
    </row>
    <row r="10" spans="1:10" x14ac:dyDescent="0.25">
      <c r="A10" s="1" t="s">
        <v>11</v>
      </c>
      <c r="B10" s="1"/>
      <c r="C10" s="1"/>
      <c r="D10" s="1"/>
      <c r="E10" s="2">
        <f>E9</f>
        <v>1020936.92</v>
      </c>
      <c r="F10" s="2">
        <f>F9</f>
        <v>967304.93</v>
      </c>
      <c r="G10" s="2">
        <f>ROUND((E10-F10),5)</f>
        <v>53631.99</v>
      </c>
      <c r="H10" s="3">
        <f>ROUND(IF(F10=0, IF(E10=0, 0, 1), E10/F10),5)</f>
        <v>1.0554399999999999</v>
      </c>
      <c r="I10" s="20"/>
      <c r="J10" s="2"/>
    </row>
    <row r="11" spans="1:10" x14ac:dyDescent="0.25">
      <c r="A11" s="1"/>
      <c r="B11" s="1" t="s">
        <v>12</v>
      </c>
      <c r="C11" s="1"/>
      <c r="D11" s="1"/>
      <c r="E11" s="2"/>
      <c r="F11" s="2"/>
      <c r="G11" s="2"/>
      <c r="H11" s="3"/>
      <c r="I11" s="20"/>
      <c r="J11" s="2"/>
    </row>
    <row r="12" spans="1:10" x14ac:dyDescent="0.25">
      <c r="A12" s="1"/>
      <c r="B12" s="1"/>
      <c r="C12" s="1" t="s">
        <v>13</v>
      </c>
      <c r="D12" s="1"/>
      <c r="E12" s="2">
        <v>517234.42</v>
      </c>
      <c r="F12" s="2">
        <v>558383.54</v>
      </c>
      <c r="G12" s="2">
        <f>ROUND((E12-F12),5)</f>
        <v>-41149.120000000003</v>
      </c>
      <c r="H12" s="3">
        <f>ROUND(IF(F12=0, IF(E12=0, 0, 1), E12/F12),5)</f>
        <v>0.92630999999999997</v>
      </c>
      <c r="I12" s="20"/>
      <c r="J12" s="2">
        <v>4032.38</v>
      </c>
    </row>
    <row r="13" spans="1:10" x14ac:dyDescent="0.25">
      <c r="A13" s="1"/>
      <c r="B13" s="1"/>
      <c r="C13" s="1" t="s">
        <v>14</v>
      </c>
      <c r="D13" s="1"/>
      <c r="E13" s="2">
        <v>99921.4</v>
      </c>
      <c r="F13" s="2">
        <v>123405.53</v>
      </c>
      <c r="G13" s="2">
        <f>ROUND((E13-F13),5)</f>
        <v>-23484.13</v>
      </c>
      <c r="H13" s="3">
        <f>ROUND(IF(F13=0, IF(E13=0, 0, 1), E13/F13),5)</f>
        <v>0.80969999999999998</v>
      </c>
      <c r="I13" s="20"/>
      <c r="J13" s="2">
        <v>1186.22</v>
      </c>
    </row>
    <row r="14" spans="1:10" x14ac:dyDescent="0.25">
      <c r="A14" s="1"/>
      <c r="B14" s="1"/>
      <c r="C14" s="1" t="s">
        <v>15</v>
      </c>
      <c r="D14" s="1"/>
      <c r="E14" s="2">
        <v>40470.82</v>
      </c>
      <c r="F14" s="2">
        <v>42755.19</v>
      </c>
      <c r="G14" s="2">
        <f>ROUND((E14-F14),5)</f>
        <v>-2284.37</v>
      </c>
      <c r="H14" s="3">
        <f>ROUND(IF(F14=0, IF(E14=0, 0, 1), E14/F14),5)</f>
        <v>0.94657000000000002</v>
      </c>
      <c r="I14" s="20"/>
      <c r="J14" s="2"/>
    </row>
    <row r="15" spans="1:10" x14ac:dyDescent="0.25">
      <c r="A15" s="1"/>
      <c r="B15" s="1"/>
      <c r="C15" s="1" t="s">
        <v>16</v>
      </c>
      <c r="D15" s="1"/>
      <c r="E15" s="2">
        <v>0</v>
      </c>
      <c r="F15" s="2">
        <v>2000</v>
      </c>
      <c r="G15" s="2">
        <f>ROUND((E15-F15),5)</f>
        <v>-2000</v>
      </c>
      <c r="H15" s="3">
        <f>ROUND(IF(F15=0, IF(E15=0, 0, 1), E15/F15),5)</f>
        <v>0</v>
      </c>
      <c r="I15" s="20"/>
      <c r="J15" s="2"/>
    </row>
    <row r="16" spans="1:10" x14ac:dyDescent="0.25">
      <c r="A16" s="1"/>
      <c r="B16" s="1"/>
      <c r="C16" s="1" t="s">
        <v>17</v>
      </c>
      <c r="D16" s="1"/>
      <c r="E16" s="2">
        <v>513.89</v>
      </c>
      <c r="F16" s="2">
        <v>3533.85</v>
      </c>
      <c r="G16" s="2">
        <f>ROUND((E16-F16),5)</f>
        <v>-3019.96</v>
      </c>
      <c r="H16" s="3">
        <f>ROUND(IF(F16=0, IF(E16=0, 0, 1), E16/F16),5)</f>
        <v>0.14541999999999999</v>
      </c>
      <c r="I16" s="20"/>
      <c r="J16" s="2"/>
    </row>
    <row r="17" spans="1:10" x14ac:dyDescent="0.25">
      <c r="A17" s="1"/>
      <c r="B17" s="1"/>
      <c r="C17" s="1" t="s">
        <v>18</v>
      </c>
      <c r="D17" s="1"/>
      <c r="E17" s="2">
        <v>37416.620000000003</v>
      </c>
      <c r="F17" s="2">
        <v>9000</v>
      </c>
      <c r="G17" s="2">
        <f>ROUND((E17-F17),5)</f>
        <v>28416.62</v>
      </c>
      <c r="H17" s="3">
        <f>ROUND(IF(F17=0, IF(E17=0, 0, 1), E17/F17),5)</f>
        <v>4.1574</v>
      </c>
      <c r="I17" s="20"/>
      <c r="J17" s="2">
        <v>27285.25</v>
      </c>
    </row>
    <row r="18" spans="1:10" x14ac:dyDescent="0.25">
      <c r="A18" s="1"/>
      <c r="B18" s="1"/>
      <c r="C18" s="1" t="s">
        <v>19</v>
      </c>
      <c r="D18" s="1"/>
      <c r="E18" s="2">
        <v>45020.33</v>
      </c>
      <c r="F18" s="2">
        <v>27000</v>
      </c>
      <c r="G18" s="2">
        <f>ROUND((E18-F18),5)</f>
        <v>18020.330000000002</v>
      </c>
      <c r="H18" s="3">
        <f>ROUND(IF(F18=0, IF(E18=0, 0, 1), E18/F18),5)</f>
        <v>1.6674199999999999</v>
      </c>
      <c r="I18" s="20"/>
      <c r="J18" s="2">
        <v>3516.25</v>
      </c>
    </row>
    <row r="19" spans="1:10" x14ac:dyDescent="0.25">
      <c r="A19" s="1"/>
      <c r="B19" s="1"/>
      <c r="C19" s="1" t="s">
        <v>20</v>
      </c>
      <c r="D19" s="1"/>
      <c r="E19" s="2"/>
      <c r="F19" s="2"/>
      <c r="G19" s="2"/>
      <c r="H19" s="3"/>
      <c r="I19" s="20"/>
      <c r="J19" s="2"/>
    </row>
    <row r="20" spans="1:10" x14ac:dyDescent="0.25">
      <c r="A20" s="1"/>
      <c r="B20" s="1"/>
      <c r="C20" s="1"/>
      <c r="D20" s="1" t="s">
        <v>21</v>
      </c>
      <c r="E20" s="2">
        <v>20</v>
      </c>
      <c r="F20" s="2"/>
      <c r="G20" s="2"/>
      <c r="H20" s="3"/>
      <c r="I20" s="20"/>
      <c r="J20" s="2"/>
    </row>
    <row r="21" spans="1:10" x14ac:dyDescent="0.25">
      <c r="A21" s="1"/>
      <c r="B21" s="1"/>
      <c r="C21" s="1"/>
      <c r="D21" s="1" t="s">
        <v>22</v>
      </c>
      <c r="E21" s="2">
        <v>6873.97</v>
      </c>
      <c r="F21" s="2">
        <v>15157.48</v>
      </c>
      <c r="G21" s="2">
        <f>ROUND((E21-F21),5)</f>
        <v>-8283.51</v>
      </c>
      <c r="H21" s="3">
        <f>ROUND(IF(F21=0, IF(E21=0, 0, 1), E21/F21),5)</f>
        <v>0.45350000000000001</v>
      </c>
      <c r="I21" s="20"/>
      <c r="J21" s="2">
        <v>100</v>
      </c>
    </row>
    <row r="22" spans="1:10" x14ac:dyDescent="0.25">
      <c r="A22" s="1"/>
      <c r="B22" s="1"/>
      <c r="C22" s="1"/>
      <c r="D22" s="1" t="s">
        <v>23</v>
      </c>
      <c r="E22" s="2">
        <v>0</v>
      </c>
      <c r="F22" s="2">
        <v>0</v>
      </c>
      <c r="G22" s="2">
        <f>ROUND((E22-F22),5)</f>
        <v>0</v>
      </c>
      <c r="H22" s="3">
        <f>ROUND(IF(F22=0, IF(E22=0, 0, 1), E22/F22),5)</f>
        <v>0</v>
      </c>
      <c r="I22" s="20"/>
      <c r="J22" s="2"/>
    </row>
    <row r="23" spans="1:10" x14ac:dyDescent="0.25">
      <c r="A23" s="1"/>
      <c r="B23" s="1"/>
      <c r="C23" s="1"/>
      <c r="D23" s="1" t="s">
        <v>24</v>
      </c>
      <c r="E23" s="2">
        <v>11368.67</v>
      </c>
      <c r="F23" s="2">
        <v>10000</v>
      </c>
      <c r="G23" s="2">
        <f>ROUND((E23-F23),5)</f>
        <v>1368.67</v>
      </c>
      <c r="H23" s="3">
        <f>ROUND(IF(F23=0, IF(E23=0, 0, 1), E23/F23),5)</f>
        <v>1.13687</v>
      </c>
      <c r="I23" s="20"/>
      <c r="J23" s="2"/>
    </row>
    <row r="24" spans="1:10" x14ac:dyDescent="0.25">
      <c r="A24" s="1"/>
      <c r="B24" s="1"/>
      <c r="C24" s="1"/>
      <c r="D24" s="1" t="s">
        <v>25</v>
      </c>
      <c r="E24" s="2">
        <v>19126</v>
      </c>
      <c r="F24" s="2">
        <v>19000</v>
      </c>
      <c r="G24" s="2">
        <f>ROUND((E24-F24),5)</f>
        <v>126</v>
      </c>
      <c r="H24" s="3">
        <f>ROUND(IF(F24=0, IF(E24=0, 0, 1), E24/F24),5)</f>
        <v>1.0066299999999999</v>
      </c>
      <c r="I24" s="20"/>
      <c r="J24" s="2"/>
    </row>
    <row r="25" spans="1:10" x14ac:dyDescent="0.25">
      <c r="A25" s="1"/>
      <c r="B25" s="1"/>
      <c r="C25" s="1"/>
      <c r="D25" s="1" t="s">
        <v>26</v>
      </c>
      <c r="E25" s="2">
        <v>1688.8</v>
      </c>
      <c r="F25" s="2">
        <v>1500</v>
      </c>
      <c r="G25" s="2">
        <f>ROUND((E25-F25),5)</f>
        <v>188.8</v>
      </c>
      <c r="H25" s="3">
        <f>ROUND(IF(F25=0, IF(E25=0, 0, 1), E25/F25),5)</f>
        <v>1.1258699999999999</v>
      </c>
      <c r="I25" s="20"/>
      <c r="J25" s="2"/>
    </row>
    <row r="26" spans="1:10" x14ac:dyDescent="0.25">
      <c r="A26" s="1"/>
      <c r="B26" s="1"/>
      <c r="C26" s="1"/>
      <c r="D26" s="1" t="s">
        <v>27</v>
      </c>
      <c r="E26" s="2">
        <v>16593.11</v>
      </c>
      <c r="F26" s="2">
        <v>17256.38</v>
      </c>
      <c r="G26" s="2">
        <f>ROUND((E26-F26),5)</f>
        <v>-663.27</v>
      </c>
      <c r="H26" s="3">
        <f>ROUND(IF(F26=0, IF(E26=0, 0, 1), E26/F26),5)</f>
        <v>0.96155999999999997</v>
      </c>
      <c r="I26" s="20"/>
      <c r="J26" s="2">
        <v>561.66999999999996</v>
      </c>
    </row>
    <row r="27" spans="1:10" x14ac:dyDescent="0.25">
      <c r="A27" s="1"/>
      <c r="B27" s="1"/>
      <c r="C27" s="1"/>
      <c r="D27" s="1" t="s">
        <v>28</v>
      </c>
      <c r="E27" s="2">
        <v>2041.09</v>
      </c>
      <c r="F27" s="2">
        <v>2000</v>
      </c>
      <c r="G27" s="2">
        <f>ROUND((E27-F27),5)</f>
        <v>41.09</v>
      </c>
      <c r="H27" s="3">
        <f>ROUND(IF(F27=0, IF(E27=0, 0, 1), E27/F27),5)</f>
        <v>1.0205500000000001</v>
      </c>
      <c r="I27" s="20"/>
      <c r="J27" s="2"/>
    </row>
    <row r="28" spans="1:10" x14ac:dyDescent="0.25">
      <c r="A28" s="1"/>
      <c r="B28" s="1"/>
      <c r="C28" s="1"/>
      <c r="D28" s="1" t="s">
        <v>29</v>
      </c>
      <c r="E28" s="2">
        <v>0</v>
      </c>
      <c r="F28" s="2">
        <v>2000</v>
      </c>
      <c r="G28" s="2">
        <f>ROUND((E28-F28),5)</f>
        <v>-2000</v>
      </c>
      <c r="H28" s="3">
        <f>ROUND(IF(F28=0, IF(E28=0, 0, 1), E28/F28),5)</f>
        <v>0</v>
      </c>
      <c r="I28" s="20"/>
      <c r="J28" s="2"/>
    </row>
    <row r="29" spans="1:10" x14ac:dyDescent="0.25">
      <c r="A29" s="1"/>
      <c r="B29" s="1"/>
      <c r="C29" s="1"/>
      <c r="D29" s="1" t="s">
        <v>30</v>
      </c>
      <c r="E29" s="2">
        <v>67300.7</v>
      </c>
      <c r="F29" s="2">
        <v>79371.69</v>
      </c>
      <c r="G29" s="2">
        <f>ROUND((E29-F29),5)</f>
        <v>-12070.99</v>
      </c>
      <c r="H29" s="3">
        <f>ROUND(IF(F29=0, IF(E29=0, 0, 1), E29/F29),5)</f>
        <v>0.84792000000000001</v>
      </c>
      <c r="I29" s="20"/>
      <c r="J29" s="2">
        <v>100</v>
      </c>
    </row>
    <row r="30" spans="1:10" x14ac:dyDescent="0.25">
      <c r="A30" s="1"/>
      <c r="B30" s="1"/>
      <c r="C30" s="1"/>
      <c r="D30" s="1" t="s">
        <v>31</v>
      </c>
      <c r="E30" s="2">
        <v>6174.83</v>
      </c>
      <c r="F30" s="2">
        <v>5000</v>
      </c>
      <c r="G30" s="2">
        <f>ROUND((E30-F30),5)</f>
        <v>1174.83</v>
      </c>
      <c r="H30" s="3">
        <f>ROUND(IF(F30=0, IF(E30=0, 0, 1), E30/F30),5)</f>
        <v>1.2349699999999999</v>
      </c>
      <c r="I30" s="20"/>
      <c r="J30" s="2">
        <v>1320</v>
      </c>
    </row>
    <row r="31" spans="1:10" x14ac:dyDescent="0.25">
      <c r="A31" s="1"/>
      <c r="B31" s="1"/>
      <c r="C31" s="1"/>
      <c r="D31" s="1" t="s">
        <v>32</v>
      </c>
      <c r="E31" s="2">
        <v>47891.37</v>
      </c>
      <c r="F31" s="2">
        <v>6000</v>
      </c>
      <c r="G31" s="2">
        <f>ROUND((E31-F31),5)</f>
        <v>41891.370000000003</v>
      </c>
      <c r="H31" s="3">
        <f>ROUND(IF(F31=0, IF(E31=0, 0, 1), E31/F31),5)</f>
        <v>7.9819000000000004</v>
      </c>
      <c r="I31" s="20"/>
      <c r="J31" s="2">
        <v>7070.57</v>
      </c>
    </row>
    <row r="32" spans="1:10" x14ac:dyDescent="0.25">
      <c r="A32" s="1"/>
      <c r="B32" s="1"/>
      <c r="C32" s="1"/>
      <c r="D32" s="1" t="s">
        <v>33</v>
      </c>
      <c r="E32" s="2">
        <v>0</v>
      </c>
      <c r="F32" s="2">
        <v>0</v>
      </c>
      <c r="G32" s="2">
        <f>ROUND((E32-F32),5)</f>
        <v>0</v>
      </c>
      <c r="H32" s="3">
        <f>ROUND(IF(F32=0, IF(E32=0, 0, 1), E32/F32),5)</f>
        <v>0</v>
      </c>
      <c r="I32" s="20"/>
      <c r="J32" s="2"/>
    </row>
    <row r="33" spans="1:10" x14ac:dyDescent="0.25">
      <c r="A33" s="1"/>
      <c r="B33" s="1"/>
      <c r="C33" s="1"/>
      <c r="D33" s="1" t="s">
        <v>34</v>
      </c>
      <c r="E33" s="2">
        <v>21907.56</v>
      </c>
      <c r="F33" s="2">
        <v>0</v>
      </c>
      <c r="G33" s="2">
        <f>ROUND((E33-F33),5)</f>
        <v>21907.56</v>
      </c>
      <c r="H33" s="3">
        <f>ROUND(IF(F33=0, IF(E33=0, 0, 1), E33/F33),5)</f>
        <v>1</v>
      </c>
      <c r="I33" s="20"/>
      <c r="J33" s="2">
        <v>21907.56</v>
      </c>
    </row>
    <row r="34" spans="1:10" x14ac:dyDescent="0.25">
      <c r="A34" s="1"/>
      <c r="B34" s="1"/>
      <c r="C34" s="1"/>
      <c r="D34" s="1" t="s">
        <v>35</v>
      </c>
      <c r="E34" s="2">
        <v>48092.05</v>
      </c>
      <c r="F34" s="2">
        <v>41500</v>
      </c>
      <c r="G34" s="2">
        <f>ROUND((E34-F34),5)</f>
        <v>6592.05</v>
      </c>
      <c r="H34" s="3">
        <f>ROUND(IF(F34=0, IF(E34=0, 0, 1), E34/F34),5)</f>
        <v>1.1588400000000001</v>
      </c>
      <c r="I34" s="20"/>
      <c r="J34" s="2"/>
    </row>
    <row r="35" spans="1:10" x14ac:dyDescent="0.25">
      <c r="A35" s="1"/>
      <c r="B35" s="1"/>
      <c r="C35" s="1"/>
      <c r="D35" s="1" t="s">
        <v>36</v>
      </c>
      <c r="E35" s="2">
        <v>7270.36</v>
      </c>
      <c r="F35" s="2">
        <v>5717.34</v>
      </c>
      <c r="G35" s="2">
        <f>ROUND((E35-F35),5)</f>
        <v>1553.02</v>
      </c>
      <c r="H35" s="3">
        <f>ROUND(IF(F35=0, IF(E35=0, 0, 1), E35/F35),5)</f>
        <v>1.27163</v>
      </c>
      <c r="I35" s="20"/>
      <c r="J35" s="2"/>
    </row>
    <row r="36" spans="1:10" x14ac:dyDescent="0.25">
      <c r="A36" s="1"/>
      <c r="B36" s="1"/>
      <c r="C36" s="1"/>
      <c r="D36" s="1" t="s">
        <v>37</v>
      </c>
      <c r="E36" s="2">
        <v>0</v>
      </c>
      <c r="F36" s="2">
        <v>0</v>
      </c>
      <c r="G36" s="2">
        <f>ROUND((E36-F36),5)</f>
        <v>0</v>
      </c>
      <c r="H36" s="3">
        <f>ROUND(IF(F36=0, IF(E36=0, 0, 1), E36/F36),5)</f>
        <v>0</v>
      </c>
      <c r="I36" s="20"/>
      <c r="J36" s="2"/>
    </row>
    <row r="37" spans="1:10" ht="15.75" thickBot="1" x14ac:dyDescent="0.3">
      <c r="A37" s="1"/>
      <c r="B37" s="1"/>
      <c r="C37" s="1"/>
      <c r="D37" s="1" t="s">
        <v>38</v>
      </c>
      <c r="E37" s="8">
        <v>-30640.94</v>
      </c>
      <c r="F37" s="8"/>
      <c r="G37" s="8"/>
      <c r="H37" s="9"/>
      <c r="I37" s="20"/>
      <c r="J37" s="8"/>
    </row>
    <row r="38" spans="1:10" x14ac:dyDescent="0.25">
      <c r="A38" s="1"/>
      <c r="B38" s="1"/>
      <c r="C38" s="1" t="s">
        <v>39</v>
      </c>
      <c r="D38" s="1"/>
      <c r="E38" s="2">
        <f>ROUND(SUM(E19:E37),5)</f>
        <v>225707.57</v>
      </c>
      <c r="F38" s="2">
        <f>ROUND(SUM(F19:F37),5)</f>
        <v>204502.89</v>
      </c>
      <c r="G38" s="2">
        <f>ROUND((E38-F38),5)</f>
        <v>21204.68</v>
      </c>
      <c r="H38" s="3">
        <f>ROUND(IF(F38=0, IF(E38=0, 0, 1), E38/F38),5)</f>
        <v>1.1036900000000001</v>
      </c>
      <c r="I38" s="20"/>
      <c r="J38" s="2">
        <f>SUM(J21:J37)</f>
        <v>31059.800000000003</v>
      </c>
    </row>
    <row r="39" spans="1:10" ht="15.75" thickBot="1" x14ac:dyDescent="0.3">
      <c r="A39" s="1"/>
      <c r="B39" s="1"/>
      <c r="C39" s="1" t="s">
        <v>40</v>
      </c>
      <c r="D39" s="1"/>
      <c r="E39" s="4">
        <v>8235.9599999999991</v>
      </c>
      <c r="F39" s="4">
        <v>0</v>
      </c>
      <c r="G39" s="4">
        <f>ROUND((E39-F39),5)</f>
        <v>8235.9599999999991</v>
      </c>
      <c r="H39" s="5">
        <f>ROUND(IF(F39=0, IF(E39=0, 0, 1), E39/F39),5)</f>
        <v>1</v>
      </c>
      <c r="I39" s="20"/>
      <c r="J39" s="4"/>
    </row>
    <row r="40" spans="1:10" x14ac:dyDescent="0.25">
      <c r="A40" s="1"/>
      <c r="B40" s="1" t="s">
        <v>41</v>
      </c>
      <c r="C40" s="1"/>
      <c r="D40" s="1"/>
      <c r="E40" s="10">
        <f>ROUND(SUM(E11:E18)+SUM(E38:E39),5)</f>
        <v>974521.01</v>
      </c>
      <c r="F40" s="10">
        <f>ROUND(SUM(F11:F18)+SUM(F38:F39),5)</f>
        <v>970581</v>
      </c>
      <c r="G40" s="10">
        <f>ROUND((E40-F40),5)</f>
        <v>3940.01</v>
      </c>
      <c r="H40" s="11">
        <f>ROUND(IF(F40=0, IF(E40=0, 0, 1), E40/F40),5)</f>
        <v>1.00406</v>
      </c>
      <c r="I40" s="20"/>
      <c r="J40" s="10">
        <f>J12+J13+J17+J18+J38</f>
        <v>67079.899999999994</v>
      </c>
    </row>
  </sheetData>
  <pageMargins left="0.7" right="0.7" top="0.75" bottom="0.75" header="0.1" footer="0.3"/>
  <pageSetup orientation="portrait" r:id="rId1"/>
  <headerFooter>
    <oddHeader>&amp;L&amp;"Arial,Bold"&amp;8 11:36 AM
&amp;"Arial,Bold"&amp;8 08/13/21
&amp;"Arial,Bold"&amp;8 Accrual Basis&amp;C&amp;"Arial,Bold"&amp;12 Red Rock Center for Independence
&amp;"Arial,Bold"&amp;14 Profit &amp;&amp; Loss Budget vs. Actual
&amp;"Arial,Bold"&amp;10 July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0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0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2021-08-13T17:36:36Z</dcterms:created>
  <dcterms:modified xsi:type="dcterms:W3CDTF">2021-08-13T17:56:13Z</dcterms:modified>
</cp:coreProperties>
</file>