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10-2020\"/>
    </mc:Choice>
  </mc:AlternateContent>
  <xr:revisionPtr revIDLastSave="0" documentId="8_{4406B25C-8D10-470B-9207-F2933AE6747C}" xr6:coauthVersionLast="45" xr6:coauthVersionMax="45" xr10:uidLastSave="{00000000-0000-0000-0000-000000000000}"/>
  <bookViews>
    <workbookView xWindow="-120" yWindow="-120" windowWidth="29040" windowHeight="15840" xr2:uid="{84213A95-89D8-4880-B06A-66BBF384B21B}"/>
  </bookViews>
  <sheets>
    <sheet name="Sheet1" sheetId="1" r:id="rId1"/>
  </sheets>
  <definedNames>
    <definedName name="_xlnm.Print_Titles" localSheetId="0">Sheet1!$A:$D,Sheet1!$1:$2</definedName>
    <definedName name="QB_COLUMN_59200" localSheetId="0" hidden="1">Sheet1!$E$2</definedName>
    <definedName name="QB_COLUMN_63620" localSheetId="0" hidden="1">Sheet1!$G$2</definedName>
    <definedName name="QB_COLUMN_64430" localSheetId="0" hidden="1">Sheet1!#REF!</definedName>
    <definedName name="QB_COLUMN_76210" localSheetId="0" hidden="1">Sheet1!$F$2</definedName>
    <definedName name="QB_DATA_0" localSheetId="0" hidden="1">Sheet1!$4:$4,Sheet1!$5:$5,Sheet1!$6:$6,Sheet1!$7:$7,Sheet1!$11:$11,Sheet1!$12:$12,Sheet1!$13:$13,Sheet1!$14:$14,Sheet1!$15:$15,Sheet1!$16:$16,Sheet1!$17:$17,Sheet1!$18:$18,Sheet1!$19:$19</definedName>
    <definedName name="QB_FORMULA_0" localSheetId="0" hidden="1">Sheet1!$G$4,Sheet1!#REF!,Sheet1!$G$5,Sheet1!#REF!,Sheet1!$G$6,Sheet1!#REF!,Sheet1!$E$8,Sheet1!$F$8,Sheet1!$G$8,Sheet1!#REF!,Sheet1!$E$9,Sheet1!$F$9,Sheet1!$G$9,Sheet1!#REF!,Sheet1!$G$11,Sheet1!#REF!</definedName>
    <definedName name="QB_FORMULA_1" localSheetId="0" hidden="1">Sheet1!$G$12,Sheet1!#REF!,Sheet1!$G$13,Sheet1!#REF!,Sheet1!$G$14,Sheet1!#REF!,Sheet1!$G$15,Sheet1!#REF!,Sheet1!$G$16,Sheet1!#REF!,Sheet1!$G$17,Sheet1!#REF!,Sheet1!$G$18,Sheet1!#REF!,Sheet1!$G$19,Sheet1!#REF!</definedName>
    <definedName name="QB_FORMULA_2" localSheetId="0" hidden="1">Sheet1!$E$20,Sheet1!$F$20,Sheet1!$G$20,Sheet1!#REF!,Sheet1!$E$21,Sheet1!$F$21,Sheet1!$G$21,Sheet1!#REF!</definedName>
    <definedName name="QB_ROW_10330" localSheetId="0" hidden="1">Sheet1!$D$4</definedName>
    <definedName name="QB_ROW_103330" localSheetId="0" hidden="1">Sheet1!$D$19</definedName>
    <definedName name="QB_ROW_109330" localSheetId="0" hidden="1">Sheet1!$D$5</definedName>
    <definedName name="QB_ROW_18301" localSheetId="0" hidden="1">Sheet1!$A$21</definedName>
    <definedName name="QB_ROW_20022" localSheetId="0" hidden="1">Sheet1!$C$3</definedName>
    <definedName name="QB_ROW_20322" localSheetId="0" hidden="1">Sheet1!$C$8</definedName>
    <definedName name="QB_ROW_20330" localSheetId="0" hidden="1">Sheet1!$D$6</definedName>
    <definedName name="QB_ROW_21022" localSheetId="0" hidden="1">Sheet1!$C$10</definedName>
    <definedName name="QB_ROW_21322" localSheetId="0" hidden="1">Sheet1!$C$20</definedName>
    <definedName name="QB_ROW_22330" localSheetId="0" hidden="1">Sheet1!$D$17</definedName>
    <definedName name="QB_ROW_23330" localSheetId="0" hidden="1">Sheet1!$D$18</definedName>
    <definedName name="QB_ROW_235230" localSheetId="0" hidden="1">Sheet1!$D$7</definedName>
    <definedName name="QB_ROW_24230" localSheetId="0" hidden="1">Sheet1!$D$16</definedName>
    <definedName name="QB_ROW_25230" localSheetId="0" hidden="1">Sheet1!$D$14</definedName>
    <definedName name="QB_ROW_26330" localSheetId="0" hidden="1">Sheet1!$D$15</definedName>
    <definedName name="QB_ROW_47330" localSheetId="0" hidden="1">Sheet1!$D$12</definedName>
    <definedName name="QB_ROW_59330" localSheetId="0" hidden="1">Sheet1!$D$11</definedName>
    <definedName name="QB_ROW_7330" localSheetId="0" hidden="1">Sheet1!$D$13</definedName>
    <definedName name="QB_ROW_86311" localSheetId="0" hidden="1">Sheet1!$B$9</definedName>
    <definedName name="QBCANSUPPORTUPDATE" localSheetId="0">TRUE</definedName>
    <definedName name="QBCOMPANYFILENAME" localSheetId="0">"C:\Users\Public\Documents\Intuit\QuickBooks\Company Files\red rock center for independence 10-14--20.qbw"</definedName>
    <definedName name="QBENDDATE" localSheetId="0">20200930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4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20" i="1" l="1"/>
  <c r="I8" i="1"/>
  <c r="I9" i="1" s="1"/>
  <c r="J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J8" i="1"/>
  <c r="J9" i="1" s="1"/>
  <c r="L6" i="1"/>
  <c r="K6" i="1"/>
  <c r="L5" i="1"/>
  <c r="K5" i="1"/>
  <c r="L4" i="1"/>
  <c r="K4" i="1"/>
  <c r="F20" i="1"/>
  <c r="E20" i="1"/>
  <c r="G19" i="1"/>
  <c r="G18" i="1"/>
  <c r="G17" i="1"/>
  <c r="G16" i="1"/>
  <c r="G15" i="1"/>
  <c r="G14" i="1"/>
  <c r="G13" i="1"/>
  <c r="G12" i="1"/>
  <c r="G11" i="1"/>
  <c r="F8" i="1"/>
  <c r="F9" i="1" s="1"/>
  <c r="E8" i="1"/>
  <c r="E9" i="1" s="1"/>
  <c r="G6" i="1"/>
  <c r="G5" i="1"/>
  <c r="G4" i="1"/>
  <c r="F21" i="1" l="1"/>
  <c r="G20" i="1"/>
  <c r="E21" i="1"/>
  <c r="G21" i="1" s="1"/>
  <c r="G9" i="1"/>
  <c r="G8" i="1"/>
  <c r="K20" i="1"/>
  <c r="I21" i="1"/>
  <c r="L20" i="1"/>
  <c r="K9" i="1"/>
  <c r="J21" i="1"/>
  <c r="L9" i="1"/>
  <c r="L8" i="1"/>
  <c r="K8" i="1"/>
  <c r="K21" i="1" l="1"/>
  <c r="L21" i="1"/>
</calcChain>
</file>

<file path=xl/sharedStrings.xml><?xml version="1.0" encoding="utf-8"?>
<sst xmlns="http://schemas.openxmlformats.org/spreadsheetml/2006/main" count="27" uniqueCount="25">
  <si>
    <t>Income</t>
  </si>
  <si>
    <t>4100 · Grants</t>
  </si>
  <si>
    <t>4200 · Program Income</t>
  </si>
  <si>
    <t>4300 · Unrestricted</t>
  </si>
  <si>
    <t>4400 · Tax Reimbursement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</si>
  <si>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</si>
  <si>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</si>
  <si>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</si>
  <si>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</si>
  <si>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</si>
  <si>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</si>
  <si>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</si>
  <si>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</si>
  <si>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</si>
  <si>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</si>
  <si>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</si>
  <si>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7100 · Unrestricted expense</t>
  </si>
  <si>
    <t>Total Expense</t>
  </si>
  <si>
    <t>Net Income</t>
  </si>
  <si>
    <t>Annual Budget</t>
  </si>
  <si>
    <t>25% of year</t>
  </si>
  <si>
    <t>YTD Actual</t>
  </si>
  <si>
    <t>YTD Budget</t>
  </si>
  <si>
    <t>Difference</t>
  </si>
  <si>
    <t>% of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</si>
</sst>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%_);\(#,##0.0#%\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49" fontId="2" fillId="0" borderId="0" xfId="0" applyNumberFormat="1" applyFont="1"/>
    <xf numFmtId="39" fontId="3" fillId="0" borderId="0" xfId="0" applyNumberFormat="1" applyFont="1"/>
    <xf numFmtId="164" fontId="3" fillId="0" borderId="0" xfId="0" applyNumberFormat="1" applyFont="1"/>
    <xf numFmtId="39" fontId="3" fillId="0" borderId="0" xfId="0" applyNumberFormat="1" applyFont="1" applyBorder="1"/>
    <xf numFmtId="39" fontId="3" fillId="0" borderId="2" xfId="0" applyNumberFormat="1" applyFont="1" applyBorder="1"/>
    <xf numFmtId="164" fontId="3" fillId="0" borderId="2" xfId="0" applyNumberFormat="1" applyFont="1" applyBorder="1"/>
    <xf numFmtId="39" fontId="3" fillId="0" borderId="4" xfId="0" applyNumberFormat="1" applyFont="1" applyBorder="1"/>
    <xf numFmtId="164" fontId="3" fillId="0" borderId="4" xfId="0" applyNumberFormat="1" applyFont="1" applyBorder="1"/>
    <xf numFmtId="39" fontId="2" fillId="0" borderId="3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5" fontId="0" fillId="0" borderId="0" xfId="0" applyNumberFormat="1" applyAlignment="1">
      <alignment horizontal="centerContinuous"/>
    </xf>
    <xf numFmtId="165" fontId="2" fillId="2" borderId="1" xfId="0" applyNumberFormat="1" applyFont="1" applyFill="1" applyBorder="1" applyAlignment="1">
      <alignment horizontal="center" wrapText="1"/>
    </xf>
    <xf numFmtId="9" fontId="2" fillId="0" borderId="1" xfId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3" borderId="0" xfId="0" applyNumberFormat="1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F051EB8-4D79-444D-A0CB-2B169E5BD6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FFBEE57-1BA8-4581-A60A-5C3E568757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70950-92A2-46A2-AB3A-DD1412BE7E81}">
  <sheetPr codeName="Sheet1"/>
  <dimension ref="A1:L22"/>
  <sheetViews>
    <sheetView tabSelected="1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E1" sqref="E1:L1048576"/>
    </sheetView>
  </sheetViews>
  <sheetFormatPr defaultRowHeight="15" x14ac:dyDescent="0.25"/>
  <cols>
    <col min="1" max="3" width="3" style="14" customWidth="1"/>
    <col min="4" max="4" width="23.42578125" style="14" customWidth="1"/>
    <col min="5" max="6" width="9.28515625" style="15" bestFit="1" customWidth="1"/>
    <col min="7" max="7" width="9.140625" style="15" bestFit="1" customWidth="1"/>
    <col min="8" max="8" width="4.5703125" customWidth="1"/>
    <col min="9" max="9" width="9.28515625" style="15" bestFit="1" customWidth="1"/>
    <col min="10" max="10" width="9.28515625" bestFit="1" customWidth="1"/>
    <col min="11" max="11" width="9.85546875" bestFit="1" customWidth="1"/>
    <col min="12" max="12" width="10.140625" bestFit="1" customWidth="1"/>
  </cols>
  <sheetData>
    <row r="1" spans="1:12" ht="16.5" thickTop="1" thickBot="1" x14ac:dyDescent="0.3">
      <c r="A1" s="1"/>
      <c r="B1" s="1"/>
      <c r="C1" s="1"/>
      <c r="D1" s="1"/>
      <c r="E1" s="16"/>
      <c r="F1" s="16"/>
      <c r="G1" s="16"/>
      <c r="H1" s="16"/>
      <c r="I1" s="16"/>
      <c r="J1" s="16"/>
      <c r="K1" s="16"/>
      <c r="L1" s="18" t="s">
        <v>20</v>
      </c>
    </row>
    <row r="2" spans="1:12" s="13" customFormat="1" ht="24.75" thickTop="1" thickBot="1" x14ac:dyDescent="0.3">
      <c r="A2" s="12"/>
      <c r="B2" s="12"/>
      <c r="C2" s="12"/>
      <c r="D2" s="12"/>
      <c r="E2" s="19" t="s">
        <v>21</v>
      </c>
      <c r="F2" s="17" t="s">
        <v>22</v>
      </c>
      <c r="G2" s="19" t="s">
        <v>23</v>
      </c>
      <c r="H2" s="20"/>
      <c r="I2" s="19" t="s">
        <v>21</v>
      </c>
      <c r="J2" s="17" t="s">
        <v>19</v>
      </c>
      <c r="K2" s="19" t="s">
        <v>23</v>
      </c>
      <c r="L2" s="18" t="s">
        <v>24</v>
      </c>
    </row>
    <row r="3" spans="1:12" ht="15.75" thickTop="1" x14ac:dyDescent="0.25">
      <c r="A3" s="1"/>
      <c r="B3" s="1"/>
      <c r="C3" s="1" t="s">
        <v>0</v>
      </c>
      <c r="D3" s="1"/>
      <c r="E3" s="2"/>
      <c r="F3" s="2"/>
      <c r="G3" s="2"/>
      <c r="H3" s="20"/>
      <c r="I3" s="2"/>
      <c r="J3" s="2"/>
      <c r="K3" s="2"/>
      <c r="L3" s="3"/>
    </row>
    <row r="4" spans="1:12" x14ac:dyDescent="0.25">
      <c r="A4" s="1"/>
      <c r="B4" s="1"/>
      <c r="C4" s="1"/>
      <c r="D4" s="1" t="s">
        <v>1</v>
      </c>
      <c r="E4" s="2">
        <v>186934.46</v>
      </c>
      <c r="F4" s="2">
        <v>244710.81</v>
      </c>
      <c r="G4" s="2">
        <f>ROUND((E4-F4),5)</f>
        <v>-57776.35</v>
      </c>
      <c r="H4" s="20"/>
      <c r="I4" s="2">
        <v>186934.46</v>
      </c>
      <c r="J4" s="2">
        <v>978843.39</v>
      </c>
      <c r="K4" s="2">
        <f>ROUND((I4-J4),5)</f>
        <v>-791908.93</v>
      </c>
      <c r="L4" s="3">
        <f>ROUND(IF(J4=0, IF(I4=0, 0, 1), I4/J4),5)</f>
        <v>0.19097</v>
      </c>
    </row>
    <row r="5" spans="1:12" x14ac:dyDescent="0.25">
      <c r="A5" s="1"/>
      <c r="B5" s="1"/>
      <c r="C5" s="1"/>
      <c r="D5" s="1" t="s">
        <v>2</v>
      </c>
      <c r="E5" s="2">
        <v>1500</v>
      </c>
      <c r="F5" s="2">
        <v>0</v>
      </c>
      <c r="G5" s="2">
        <f>ROUND((E5-F5),5)</f>
        <v>1500</v>
      </c>
      <c r="H5" s="20"/>
      <c r="I5" s="2">
        <v>1500</v>
      </c>
      <c r="J5" s="2">
        <v>0</v>
      </c>
      <c r="K5" s="2">
        <f>ROUND((I5-J5),5)</f>
        <v>1500</v>
      </c>
      <c r="L5" s="3">
        <f>ROUND(IF(J5=0, IF(I5=0, 0, 1), I5/J5),5)</f>
        <v>1</v>
      </c>
    </row>
    <row r="6" spans="1:12" x14ac:dyDescent="0.25">
      <c r="A6" s="1"/>
      <c r="B6" s="1"/>
      <c r="C6" s="1"/>
      <c r="D6" s="1" t="s">
        <v>3</v>
      </c>
      <c r="E6" s="2">
        <v>2492.46</v>
      </c>
      <c r="F6" s="2">
        <v>0</v>
      </c>
      <c r="G6" s="2">
        <f>ROUND((E6-F6),5)</f>
        <v>2492.46</v>
      </c>
      <c r="H6" s="20"/>
      <c r="I6" s="2">
        <v>2492.46</v>
      </c>
      <c r="J6" s="2">
        <v>0</v>
      </c>
      <c r="K6" s="2">
        <f>ROUND((I6-J6),5)</f>
        <v>2492.46</v>
      </c>
      <c r="L6" s="3">
        <f>ROUND(IF(J6=0, IF(I6=0, 0, 1), I6/J6),5)</f>
        <v>1</v>
      </c>
    </row>
    <row r="7" spans="1:12" ht="15.75" thickBot="1" x14ac:dyDescent="0.3">
      <c r="A7" s="1"/>
      <c r="B7" s="1"/>
      <c r="C7" s="1"/>
      <c r="D7" s="1" t="s">
        <v>4</v>
      </c>
      <c r="E7" s="4">
        <v>-1.18</v>
      </c>
      <c r="F7" s="4"/>
      <c r="G7" s="4"/>
      <c r="H7" s="20"/>
      <c r="I7" s="4">
        <v>-1.18</v>
      </c>
      <c r="J7" s="2"/>
      <c r="K7" s="2"/>
      <c r="L7" s="3"/>
    </row>
    <row r="8" spans="1:12" ht="15.75" thickBot="1" x14ac:dyDescent="0.3">
      <c r="A8" s="1"/>
      <c r="B8" s="1"/>
      <c r="C8" s="1" t="s">
        <v>5</v>
      </c>
      <c r="D8" s="1"/>
      <c r="E8" s="5">
        <f>ROUND(SUM(E3:E7),5)</f>
        <v>190925.74</v>
      </c>
      <c r="F8" s="5">
        <f>ROUND(SUM(F3:F7),5)</f>
        <v>244710.81</v>
      </c>
      <c r="G8" s="5">
        <f>ROUND((E8-F8),5)</f>
        <v>-53785.07</v>
      </c>
      <c r="H8" s="20"/>
      <c r="I8" s="5">
        <f>ROUND(SUM(I3:I7),5)</f>
        <v>190925.74</v>
      </c>
      <c r="J8" s="5">
        <f>ROUND(SUM(J3:J7),5)</f>
        <v>978843.39</v>
      </c>
      <c r="K8" s="5">
        <f>ROUND((I8-J8),5)</f>
        <v>-787917.65</v>
      </c>
      <c r="L8" s="6">
        <f>ROUND(IF(J8=0, IF(I8=0, 0, 1), I8/J8),5)</f>
        <v>0.19505</v>
      </c>
    </row>
    <row r="9" spans="1:12" x14ac:dyDescent="0.25">
      <c r="A9" s="1"/>
      <c r="B9" s="1" t="s">
        <v>6</v>
      </c>
      <c r="C9" s="1"/>
      <c r="D9" s="1"/>
      <c r="E9" s="2">
        <f>E8</f>
        <v>190925.74</v>
      </c>
      <c r="F9" s="2">
        <f>F8</f>
        <v>244710.81</v>
      </c>
      <c r="G9" s="2">
        <f>ROUND((E9-F9),5)</f>
        <v>-53785.07</v>
      </c>
      <c r="H9" s="20"/>
      <c r="I9" s="2">
        <f>I8</f>
        <v>190925.74</v>
      </c>
      <c r="J9" s="2">
        <f>J8</f>
        <v>978843.39</v>
      </c>
      <c r="K9" s="2">
        <f>ROUND((I9-J9),5)</f>
        <v>-787917.65</v>
      </c>
      <c r="L9" s="3">
        <f>ROUND(IF(J9=0, IF(I9=0, 0, 1), I9/J9),5)</f>
        <v>0.19505</v>
      </c>
    </row>
    <row r="10" spans="1:12" x14ac:dyDescent="0.25">
      <c r="A10" s="1"/>
      <c r="B10" s="1"/>
      <c r="C10" s="1" t="s">
        <v>7</v>
      </c>
      <c r="D10" s="1"/>
      <c r="E10" s="2"/>
      <c r="F10" s="2"/>
      <c r="G10" s="2"/>
      <c r="H10" s="20"/>
      <c r="I10" s="2"/>
      <c r="J10" s="2"/>
      <c r="K10" s="2"/>
      <c r="L10" s="3"/>
    </row>
    <row r="11" spans="1:12" x14ac:dyDescent="0.25">
      <c r="A11" s="1"/>
      <c r="B11" s="1"/>
      <c r="C11" s="1"/>
      <c r="D11" s="1" t="s">
        <v>8</v>
      </c>
      <c r="E11" s="2">
        <v>137030.26999999999</v>
      </c>
      <c r="F11" s="2">
        <v>143853.72</v>
      </c>
      <c r="G11" s="2">
        <f>ROUND((E11-F11),5)</f>
        <v>-6823.45</v>
      </c>
      <c r="H11" s="20"/>
      <c r="I11" s="2">
        <v>137030.26999999999</v>
      </c>
      <c r="J11" s="2">
        <v>556289.79</v>
      </c>
      <c r="K11" s="2">
        <f>ROUND((I11-J11),5)</f>
        <v>-419259.52</v>
      </c>
      <c r="L11" s="3">
        <f>ROUND(IF(J11=0, IF(I11=0, 0, 1), I11/J11),5)</f>
        <v>0.24632999999999999</v>
      </c>
    </row>
    <row r="12" spans="1:12" x14ac:dyDescent="0.25">
      <c r="A12" s="1"/>
      <c r="B12" s="1"/>
      <c r="C12" s="1"/>
      <c r="D12" s="1" t="s">
        <v>9</v>
      </c>
      <c r="E12" s="2">
        <v>25912.44</v>
      </c>
      <c r="F12" s="2">
        <v>30802.23</v>
      </c>
      <c r="G12" s="2">
        <f>ROUND((E12-F12),5)</f>
        <v>-4889.79</v>
      </c>
      <c r="H12" s="20"/>
      <c r="I12" s="2">
        <v>25912.44</v>
      </c>
      <c r="J12" s="2">
        <v>122088.12</v>
      </c>
      <c r="K12" s="2">
        <f>ROUND((I12-J12),5)</f>
        <v>-96175.679999999993</v>
      </c>
      <c r="L12" s="3">
        <f>ROUND(IF(J12=0, IF(I12=0, 0, 1), I12/J12),5)</f>
        <v>0.21224000000000001</v>
      </c>
    </row>
    <row r="13" spans="1:12" x14ac:dyDescent="0.25">
      <c r="A13" s="1"/>
      <c r="B13" s="1"/>
      <c r="C13" s="1"/>
      <c r="D13" s="1" t="s">
        <v>10</v>
      </c>
      <c r="E13" s="2">
        <v>9166.25</v>
      </c>
      <c r="F13" s="2">
        <v>11040.24</v>
      </c>
      <c r="G13" s="2">
        <f>ROUND((E13-F13),5)</f>
        <v>-1873.99</v>
      </c>
      <c r="H13" s="20"/>
      <c r="I13" s="2">
        <v>9166.25</v>
      </c>
      <c r="J13" s="2">
        <v>42755.19</v>
      </c>
      <c r="K13" s="2">
        <f>ROUND((I13-J13),5)</f>
        <v>-33588.94</v>
      </c>
      <c r="L13" s="3">
        <f>ROUND(IF(J13=0, IF(I13=0, 0, 1), I13/J13),5)</f>
        <v>0.21439</v>
      </c>
    </row>
    <row r="14" spans="1:12" x14ac:dyDescent="0.25">
      <c r="A14" s="1"/>
      <c r="B14" s="1"/>
      <c r="C14" s="1"/>
      <c r="D14" s="1" t="s">
        <v>11</v>
      </c>
      <c r="E14" s="2">
        <v>0</v>
      </c>
      <c r="F14" s="2">
        <v>499.97</v>
      </c>
      <c r="G14" s="2">
        <f>ROUND((E14-F14),5)</f>
        <v>-499.97</v>
      </c>
      <c r="H14" s="20"/>
      <c r="I14" s="2">
        <v>0</v>
      </c>
      <c r="J14" s="2">
        <v>2000</v>
      </c>
      <c r="K14" s="2">
        <f>ROUND((I14-J14),5)</f>
        <v>-2000</v>
      </c>
      <c r="L14" s="3">
        <f>ROUND(IF(J14=0, IF(I14=0, 0, 1), I14/J14),5)</f>
        <v>0</v>
      </c>
    </row>
    <row r="15" spans="1:12" x14ac:dyDescent="0.25">
      <c r="A15" s="1"/>
      <c r="B15" s="1"/>
      <c r="C15" s="1"/>
      <c r="D15" s="1" t="s">
        <v>12</v>
      </c>
      <c r="E15" s="2">
        <v>59</v>
      </c>
      <c r="F15" s="2">
        <v>883.44</v>
      </c>
      <c r="G15" s="2">
        <f>ROUND((E15-F15),5)</f>
        <v>-824.44</v>
      </c>
      <c r="H15" s="20"/>
      <c r="I15" s="2">
        <v>59</v>
      </c>
      <c r="J15" s="2">
        <v>3533.85</v>
      </c>
      <c r="K15" s="2">
        <f>ROUND((I15-J15),5)</f>
        <v>-3474.85</v>
      </c>
      <c r="L15" s="3">
        <f>ROUND(IF(J15=0, IF(I15=0, 0, 1), I15/J15),5)</f>
        <v>1.67E-2</v>
      </c>
    </row>
    <row r="16" spans="1:12" x14ac:dyDescent="0.25">
      <c r="A16" s="1"/>
      <c r="B16" s="1"/>
      <c r="C16" s="1"/>
      <c r="D16" s="1" t="s">
        <v>13</v>
      </c>
      <c r="E16" s="2">
        <v>1376.58</v>
      </c>
      <c r="F16" s="2">
        <v>2250</v>
      </c>
      <c r="G16" s="2">
        <f>ROUND((E16-F16),5)</f>
        <v>-873.42</v>
      </c>
      <c r="H16" s="20"/>
      <c r="I16" s="2">
        <v>1376.58</v>
      </c>
      <c r="J16" s="2">
        <v>9000</v>
      </c>
      <c r="K16" s="2">
        <f>ROUND((I16-J16),5)</f>
        <v>-7623.42</v>
      </c>
      <c r="L16" s="3">
        <f>ROUND(IF(J16=0, IF(I16=0, 0, 1), I16/J16),5)</f>
        <v>0.15295</v>
      </c>
    </row>
    <row r="17" spans="1:12" x14ac:dyDescent="0.25">
      <c r="A17" s="1"/>
      <c r="B17" s="1"/>
      <c r="C17" s="1"/>
      <c r="D17" s="1" t="s">
        <v>14</v>
      </c>
      <c r="E17" s="2">
        <v>5617</v>
      </c>
      <c r="F17" s="2">
        <v>4750.03</v>
      </c>
      <c r="G17" s="2">
        <f>ROUND((E17-F17),5)</f>
        <v>866.97</v>
      </c>
      <c r="H17" s="20"/>
      <c r="I17" s="2">
        <v>5617</v>
      </c>
      <c r="J17" s="2">
        <v>27000</v>
      </c>
      <c r="K17" s="2">
        <f>ROUND((I17-J17),5)</f>
        <v>-21383</v>
      </c>
      <c r="L17" s="3">
        <f>ROUND(IF(J17=0, IF(I17=0, 0, 1), I17/J17),5)</f>
        <v>0.20804</v>
      </c>
    </row>
    <row r="18" spans="1:12" x14ac:dyDescent="0.25">
      <c r="A18" s="1"/>
      <c r="B18" s="1"/>
      <c r="C18" s="1"/>
      <c r="D18" s="1" t="s">
        <v>15</v>
      </c>
      <c r="E18" s="2">
        <v>31726.6</v>
      </c>
      <c r="F18" s="2">
        <v>44522.23</v>
      </c>
      <c r="G18" s="2">
        <f>ROUND((E18-F18),5)</f>
        <v>-12795.63</v>
      </c>
      <c r="H18" s="20"/>
      <c r="I18" s="2">
        <v>31726.6</v>
      </c>
      <c r="J18" s="2">
        <f>228426.46-24690.41</f>
        <v>203736.05</v>
      </c>
      <c r="K18" s="2">
        <f>ROUND((I18-J18),5)</f>
        <v>-172009.45</v>
      </c>
      <c r="L18" s="3">
        <f>ROUND(IF(J18=0, IF(I18=0, 0, 1), I18/J18),5)</f>
        <v>0.15572</v>
      </c>
    </row>
    <row r="19" spans="1:12" ht="15.75" thickBot="1" x14ac:dyDescent="0.3">
      <c r="A19" s="1"/>
      <c r="B19" s="1"/>
      <c r="C19" s="1"/>
      <c r="D19" s="1" t="s">
        <v>16</v>
      </c>
      <c r="E19" s="4">
        <v>6010</v>
      </c>
      <c r="F19" s="4">
        <v>0</v>
      </c>
      <c r="G19" s="4">
        <f>ROUND((E19-F19),5)</f>
        <v>6010</v>
      </c>
      <c r="H19" s="20"/>
      <c r="I19" s="4">
        <v>6010</v>
      </c>
      <c r="J19" s="2">
        <v>0</v>
      </c>
      <c r="K19" s="2">
        <f>ROUND((I19-J19),5)</f>
        <v>6010</v>
      </c>
      <c r="L19" s="3">
        <f>ROUND(IF(J19=0, IF(I19=0, 0, 1), I19/J19),5)</f>
        <v>1</v>
      </c>
    </row>
    <row r="20" spans="1:12" ht="15.75" thickBot="1" x14ac:dyDescent="0.3">
      <c r="A20" s="1"/>
      <c r="B20" s="1"/>
      <c r="C20" s="1" t="s">
        <v>17</v>
      </c>
      <c r="D20" s="1"/>
      <c r="E20" s="7">
        <f>ROUND(SUM(E10:E19),5)</f>
        <v>216898.14</v>
      </c>
      <c r="F20" s="7">
        <f>ROUND(SUM(F10:F19),5)</f>
        <v>238601.86</v>
      </c>
      <c r="G20" s="7">
        <f>ROUND((E20-F20),5)</f>
        <v>-21703.72</v>
      </c>
      <c r="H20" s="20"/>
      <c r="I20" s="7">
        <f>ROUND(SUM(I10:I19),5)</f>
        <v>216898.14</v>
      </c>
      <c r="J20" s="7">
        <f>ROUND(SUM(J10:J19),5)</f>
        <v>966403</v>
      </c>
      <c r="K20" s="7">
        <f>ROUND((I20-J20),5)</f>
        <v>-749504.86</v>
      </c>
      <c r="L20" s="8">
        <f>ROUND(IF(J20=0, IF(I20=0, 0, 1), I20/J20),5)</f>
        <v>0.22444</v>
      </c>
    </row>
    <row r="21" spans="1:12" s="11" customFormat="1" ht="12" thickBot="1" x14ac:dyDescent="0.25">
      <c r="A21" s="1" t="s">
        <v>18</v>
      </c>
      <c r="B21" s="1"/>
      <c r="C21" s="1"/>
      <c r="D21" s="1"/>
      <c r="E21" s="9">
        <f>ROUND(E9-E20,5)</f>
        <v>-25972.400000000001</v>
      </c>
      <c r="F21" s="9">
        <f>ROUND(F9-F20,5)</f>
        <v>6108.95</v>
      </c>
      <c r="G21" s="9">
        <f>ROUND((E21-F21),5)</f>
        <v>-32081.35</v>
      </c>
      <c r="H21" s="20"/>
      <c r="I21" s="9">
        <f>ROUND(I9-I20,5)</f>
        <v>-25972.400000000001</v>
      </c>
      <c r="J21" s="9">
        <f>ROUND(J9-J20,5)</f>
        <v>12440.39</v>
      </c>
      <c r="K21" s="9">
        <f>ROUND((I21-J21),5)</f>
        <v>-38412.79</v>
      </c>
      <c r="L21" s="10">
        <f>ROUND(IF(J21=0, IF(I21=0, 0, 1), I21/J21),5)</f>
        <v>-2.0877500000000002</v>
      </c>
    </row>
    <row r="22" spans="1:12" ht="15.75" thickTop="1" x14ac:dyDescent="0.25"/>
  </sheetData>
  <pageMargins left="0.7" right="0.7" top="0.75" bottom="0.75" header="0.1" footer="0.3"/>
  <pageSetup orientation="portrait" r:id="rId1"/>
  <headerFooter>
    <oddHeader>&amp;L&amp;"Arial,Bold"&amp;8 3:17 PM
&amp;"Arial,Bold"&amp;8 10/18/20
&amp;"Arial,Bold"&amp;8 Accrual Basis&amp;C&amp;"Arial,Bold"&amp;12 Red Rock Center for Independence
&amp;"Arial,Bold"&amp;14 Profit &amp;&amp; Loss Budget vs. Actual
&amp;"Arial,Bold"&amp;10 July through September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2020-10-18T21:17:00Z</dcterms:created>
  <dcterms:modified xsi:type="dcterms:W3CDTF">2020-10-18T21:29:57Z</dcterms:modified>
</cp:coreProperties>
</file>