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ccarrel\Desktop\RRCI Docs\9-2019 Meeting Docs\"/>
    </mc:Choice>
  </mc:AlternateContent>
  <xr:revisionPtr revIDLastSave="0" documentId="8_{B60196CC-CF01-44A4-900E-ED23F93D7DB6}" xr6:coauthVersionLast="45" xr6:coauthVersionMax="45" xr10:uidLastSave="{00000000-0000-0000-0000-000000000000}"/>
  <bookViews>
    <workbookView xWindow="-120" yWindow="-120" windowWidth="29040" windowHeight="15840" xr2:uid="{C42B4384-2308-4886-8AAE-CCA91653E9E1}"/>
  </bookViews>
  <sheets>
    <sheet name="Sheet1" sheetId="1" r:id="rId1"/>
  </sheets>
  <definedNames>
    <definedName name="_xlnm.Print_Titles" localSheetId="0">Sheet1!$A:$D,Sheet1!$1:$2</definedName>
    <definedName name="QB_COLUMN_59200" localSheetId="0" hidden="1">Sheet1!$E$2</definedName>
    <definedName name="QB_COLUMN_63620" localSheetId="0" hidden="1">Sheet1!$G$2</definedName>
    <definedName name="QB_COLUMN_76210" localSheetId="0" hidden="1">Sheet1!$F$2</definedName>
    <definedName name="QB_DATA_0" localSheetId="0" hidden="1">Sheet1!$4:$4,Sheet1!$5:$5,Sheet1!$6:$6,Sheet1!$10:$10,Sheet1!$11:$11,Sheet1!$12:$12,Sheet1!$13:$13,Sheet1!$14:$14,Sheet1!$15:$15,Sheet1!$16:$16,Sheet1!$18:$18,Sheet1!$19:$19,Sheet1!$20:$20,Sheet1!$21:$21,Sheet1!$22:$22,Sheet1!$23:$23</definedName>
    <definedName name="QB_DATA_1" localSheetId="0" hidden="1">Sheet1!$24:$24,Sheet1!$25:$25,Sheet1!$26:$26,Sheet1!$27:$27,Sheet1!$28:$28,Sheet1!$29:$29,Sheet1!$30:$30,Sheet1!$31:$31,Sheet1!$32:$32,Sheet1!$33:$33,Sheet1!$35:$35,Sheet1!$36:$36</definedName>
    <definedName name="QB_FORMULA_0" localSheetId="0" hidden="1">Sheet1!$G$4,Sheet1!$G$5,Sheet1!$G$6,Sheet1!$E$7,Sheet1!$F$7,Sheet1!$G$7,Sheet1!$E$8,Sheet1!$F$8,Sheet1!$G$8,Sheet1!$G$10,Sheet1!$G$11,Sheet1!$G$12,Sheet1!$G$13,Sheet1!$G$14,Sheet1!$G$15,Sheet1!$G$16</definedName>
    <definedName name="QB_FORMULA_1" localSheetId="0" hidden="1">Sheet1!$G$18,Sheet1!$G$19,Sheet1!$G$20,Sheet1!$G$21,Sheet1!$G$22,Sheet1!$G$23,Sheet1!$G$24,Sheet1!$G$25,Sheet1!$G$26,Sheet1!$G$27,Sheet1!$G$28,Sheet1!$G$29,Sheet1!$G$30,Sheet1!$G$31,Sheet1!$G$32,Sheet1!$G$33</definedName>
    <definedName name="QB_FORMULA_2" localSheetId="0" hidden="1">Sheet1!$E$34,Sheet1!$F$34,Sheet1!$G$34,Sheet1!$G$35,Sheet1!$E$37,Sheet1!$F$37,Sheet1!$G$37,Sheet1!#REF!,Sheet1!#REF!,Sheet1!#REF!</definedName>
    <definedName name="QB_ROW_10330" localSheetId="0" hidden="1">Sheet1!$C$4</definedName>
    <definedName name="QB_ROW_103330" localSheetId="0" hidden="1">Sheet1!$C$35</definedName>
    <definedName name="QB_ROW_109330" localSheetId="0" hidden="1">Sheet1!$C$5</definedName>
    <definedName name="QB_ROW_172230" localSheetId="0" hidden="1">Sheet1!$C$36</definedName>
    <definedName name="QB_ROW_18301" localSheetId="0" hidden="1">Sheet1!#REF!</definedName>
    <definedName name="QB_ROW_20022" localSheetId="0" hidden="1">Sheet1!$B$3</definedName>
    <definedName name="QB_ROW_20322" localSheetId="0" hidden="1">Sheet1!$B$7</definedName>
    <definedName name="QB_ROW_20330" localSheetId="0" hidden="1">Sheet1!$C$6</definedName>
    <definedName name="QB_ROW_21022" localSheetId="0" hidden="1">Sheet1!$B$9</definedName>
    <definedName name="QB_ROW_21322" localSheetId="0" hidden="1">Sheet1!$B$37</definedName>
    <definedName name="QB_ROW_22330" localSheetId="0" hidden="1">Sheet1!$C$16</definedName>
    <definedName name="QB_ROW_224240" localSheetId="0" hidden="1">Sheet1!$D$20</definedName>
    <definedName name="QB_ROW_225240" localSheetId="0" hidden="1">Sheet1!$D$28</definedName>
    <definedName name="QB_ROW_23030" localSheetId="0" hidden="1">Sheet1!$C$17</definedName>
    <definedName name="QB_ROW_23240" localSheetId="0" hidden="1">Sheet1!$D$33</definedName>
    <definedName name="QB_ROW_23330" localSheetId="0" hidden="1">Sheet1!$C$34</definedName>
    <definedName name="QB_ROW_24230" localSheetId="0" hidden="1">Sheet1!$C$15</definedName>
    <definedName name="QB_ROW_25230" localSheetId="0" hidden="1">Sheet1!$C$13</definedName>
    <definedName name="QB_ROW_262240" localSheetId="0" hidden="1">Sheet1!$D$29</definedName>
    <definedName name="QB_ROW_26330" localSheetId="0" hidden="1">Sheet1!$C$14</definedName>
    <definedName name="QB_ROW_268240" localSheetId="0" hidden="1">Sheet1!$D$32</definedName>
    <definedName name="QB_ROW_31240" localSheetId="0" hidden="1">Sheet1!$D$18</definedName>
    <definedName name="QB_ROW_34240" localSheetId="0" hidden="1">Sheet1!$D$21</definedName>
    <definedName name="QB_ROW_36340" localSheetId="0" hidden="1">Sheet1!$D$22</definedName>
    <definedName name="QB_ROW_38240" localSheetId="0" hidden="1">Sheet1!$D$23</definedName>
    <definedName name="QB_ROW_39240" localSheetId="0" hidden="1">Sheet1!$D$25</definedName>
    <definedName name="QB_ROW_40240" localSheetId="0" hidden="1">Sheet1!$D$24</definedName>
    <definedName name="QB_ROW_41240" localSheetId="0" hidden="1">Sheet1!$D$26</definedName>
    <definedName name="QB_ROW_42240" localSheetId="0" hidden="1">Sheet1!$D$27</definedName>
    <definedName name="QB_ROW_43340" localSheetId="0" hidden="1">Sheet1!$D$30</definedName>
    <definedName name="QB_ROW_44240" localSheetId="0" hidden="1">Sheet1!$D$31</definedName>
    <definedName name="QB_ROW_47330" localSheetId="0" hidden="1">Sheet1!$C$11</definedName>
    <definedName name="QB_ROW_59330" localSheetId="0" hidden="1">Sheet1!$C$10</definedName>
    <definedName name="QB_ROW_7330" localSheetId="0" hidden="1">Sheet1!$C$12</definedName>
    <definedName name="QB_ROW_86311" localSheetId="0" hidden="1">Sheet1!$A$8</definedName>
    <definedName name="QB_ROW_99240" localSheetId="0" hidden="1">Sheet1!$D$19</definedName>
    <definedName name="QBCANSUPPORTUPDATE" localSheetId="0">TRUE</definedName>
    <definedName name="QBCOMPANYFILENAME" localSheetId="0">"C:\Users\Public\Documents\Intuit\QuickBooks\Company Files\Red Rock Center for Independence 09-11-19.QBW"</definedName>
    <definedName name="QBENDDATE" localSheetId="0">20190831</definedName>
    <definedName name="QBHEADERSONSCREEN" localSheetId="0">FALSE</definedName>
    <definedName name="QBMETADATASIZE" localSheetId="0">5914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"b9148b037f1a4b3e909cdcd7fc2a4bbc"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5</definedName>
    <definedName name="QBSTARTDATE" localSheetId="0">20190701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4" i="1" l="1"/>
  <c r="I37" i="1" s="1"/>
  <c r="I7" i="1"/>
  <c r="I8" i="1" s="1"/>
  <c r="L35" i="1"/>
  <c r="K35" i="1"/>
  <c r="J34" i="1"/>
  <c r="J37" i="1" s="1"/>
  <c r="L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J7" i="1"/>
  <c r="L6" i="1"/>
  <c r="K6" i="1"/>
  <c r="L5" i="1"/>
  <c r="K5" i="1"/>
  <c r="L4" i="1"/>
  <c r="K4" i="1"/>
  <c r="G35" i="1"/>
  <c r="F34" i="1"/>
  <c r="F37" i="1" s="1"/>
  <c r="E34" i="1"/>
  <c r="E37" i="1" s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6" i="1"/>
  <c r="G15" i="1"/>
  <c r="G14" i="1"/>
  <c r="G13" i="1"/>
  <c r="G12" i="1"/>
  <c r="G11" i="1"/>
  <c r="G10" i="1"/>
  <c r="F7" i="1"/>
  <c r="F8" i="1" s="1"/>
  <c r="E7" i="1"/>
  <c r="E8" i="1" s="1"/>
  <c r="G6" i="1"/>
  <c r="G5" i="1"/>
  <c r="G4" i="1"/>
  <c r="G34" i="1" l="1"/>
  <c r="G8" i="1"/>
  <c r="G7" i="1"/>
  <c r="G37" i="1"/>
  <c r="L7" i="1"/>
  <c r="J8" i="1"/>
  <c r="L8" i="1" s="1"/>
  <c r="K37" i="1"/>
  <c r="K34" i="1"/>
  <c r="K7" i="1"/>
  <c r="K8" i="1" l="1"/>
  <c r="L37" i="1"/>
</calcChain>
</file>

<file path=xl/sharedStrings.xml><?xml version="1.0" encoding="utf-8"?>
<sst xmlns="http://schemas.openxmlformats.org/spreadsheetml/2006/main" count="43" uniqueCount="41">
  <si>
    <t>Income</t>
  </si>
  <si>
    <t>4100 · Grants</t>
  </si>
  <si>
    <t>4200 · Program Income</t>
  </si>
  <si>
    <t>4300 · Unrestricted</t>
  </si>
  <si>
    <t>Total Income</t>
  </si>
  <si>
    <t>Gross Profit</t>
  </si>
  <si>
    <t>Expense</t>
  </si>
  <si>
    <t>6100 · Wages</t>
  </si>
  <si>
    <t>6200 · Fringe Benefits</t>
  </si>
  <si>
    <t>6300 · Payroll Expenses</t>
  </si>
  <si>
    <t>6400 · Long Distance Travel</t>
  </si>
  <si>
    <t>6500 · Equipment</t>
  </si>
  <si>
    <t>6600 · Supplies</t>
  </si>
  <si>
    <t>6700 · Contractual</t>
  </si>
  <si>
    <t>6800 · Other</t>
  </si>
  <si>
    <t>6802 · Community Integration</t>
  </si>
  <si>
    <t>6803 · Consumer Transportation</t>
  </si>
  <si>
    <t>6805 · Subscriptions</t>
  </si>
  <si>
    <t>6806 · Insurance</t>
  </si>
  <si>
    <t>6810 · Maintenance</t>
  </si>
  <si>
    <t>6820 · Phone</t>
  </si>
  <si>
    <t>6821 · Postage</t>
  </si>
  <si>
    <t>6822 · Printing</t>
  </si>
  <si>
    <t>6824 · Rent</t>
  </si>
  <si>
    <t>6825 · Staff &amp; Board Training</t>
  </si>
  <si>
    <t>6826 · Technology &amp; Network</t>
  </si>
  <si>
    <t>6827 · Employee Morale</t>
  </si>
  <si>
    <t>6830 · Travel in state</t>
  </si>
  <si>
    <t>6840 · Utilities</t>
  </si>
  <si>
    <t>6850 · INDIRECT EXPENSES</t>
  </si>
  <si>
    <t>6800 · Other - Other</t>
  </si>
  <si>
    <t>Total 6800 · Other</t>
  </si>
  <si>
    <t>7100 · Unrestricted expense</t>
  </si>
  <si>
    <t>9100 · Reconciliation Discrepancies</t>
  </si>
  <si>
    <t>Total Expense</t>
  </si>
  <si>
    <t>16.67% of year</t>
  </si>
  <si>
    <t>YTD Actual</t>
  </si>
  <si>
    <t>YTD Budget</t>
  </si>
  <si>
    <t>Difference</t>
  </si>
  <si>
    <t>Annual Budget</t>
  </si>
  <si>
    <t>% of Annual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</si>
</sst>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\-#,##0.00"/>
    <numFmt numFmtId="165" formatCode="#,##0.0#%;\-#,##0.0#%"/>
    <numFmt numFmtId="166" formatCode="0.00_);\(0.00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49" fontId="2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Border="1"/>
    <xf numFmtId="164" fontId="3" fillId="0" borderId="3" xfId="0" applyNumberFormat="1" applyFont="1" applyBorder="1"/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/>
    <xf numFmtId="0" fontId="0" fillId="0" borderId="0" xfId="0" applyNumberFormat="1"/>
    <xf numFmtId="49" fontId="0" fillId="0" borderId="0" xfId="0" applyNumberFormat="1" applyAlignment="1">
      <alignment horizontal="centerContinuous"/>
    </xf>
    <xf numFmtId="165" fontId="3" fillId="0" borderId="0" xfId="0" applyNumberFormat="1" applyFont="1"/>
    <xf numFmtId="165" fontId="3" fillId="0" borderId="3" xfId="0" applyNumberFormat="1" applyFont="1" applyBorder="1"/>
    <xf numFmtId="165" fontId="3" fillId="0" borderId="2" xfId="0" applyNumberFormat="1" applyFont="1" applyBorder="1"/>
    <xf numFmtId="165" fontId="3" fillId="0" borderId="4" xfId="0" applyNumberFormat="1" applyFont="1" applyBorder="1"/>
    <xf numFmtId="49" fontId="2" fillId="0" borderId="1" xfId="0" applyNumberFormat="1" applyFont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49" fontId="2" fillId="3" borderId="0" xfId="0" applyNumberFormat="1" applyFont="1" applyFill="1" applyAlignment="1">
      <alignment horizontal="center" wrapText="1"/>
    </xf>
    <xf numFmtId="10" fontId="2" fillId="0" borderId="1" xfId="1" applyNumberFormat="1" applyFont="1" applyBorder="1" applyAlignment="1">
      <alignment horizontal="center" wrapText="1"/>
    </xf>
    <xf numFmtId="166" fontId="3" fillId="0" borderId="0" xfId="0" applyNumberFormat="1" applyFont="1"/>
    <xf numFmtId="166" fontId="2" fillId="3" borderId="0" xfId="0" applyNumberFormat="1" applyFont="1" applyFill="1" applyAlignment="1">
      <alignment horizontal="center" wrapText="1"/>
    </xf>
    <xf numFmtId="166" fontId="3" fillId="0" borderId="2" xfId="0" applyNumberFormat="1" applyFont="1" applyBorder="1"/>
    <xf numFmtId="166" fontId="3" fillId="0" borderId="0" xfId="0" applyNumberFormat="1" applyFont="1" applyBorder="1"/>
    <xf numFmtId="166" fontId="3" fillId="0" borderId="4" xfId="0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0</xdr:row>
          <xdr:rowOff>228600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0</xdr:row>
          <xdr:rowOff>228600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942AE-0828-47AD-9FC3-D9B8873A7B10}">
  <sheetPr codeName="Sheet1"/>
  <dimension ref="A1:L37"/>
  <sheetViews>
    <sheetView tabSelected="1" workbookViewId="0">
      <pane xSplit="4" ySplit="2" topLeftCell="E6" activePane="bottomRight" state="frozenSplit"/>
      <selection pane="topRight" activeCell="F1" sqref="F1"/>
      <selection pane="bottomLeft" activeCell="A3" sqref="A3"/>
      <selection pane="bottomRight" sqref="A1:A1048576"/>
    </sheetView>
  </sheetViews>
  <sheetFormatPr defaultRowHeight="15" x14ac:dyDescent="0.25"/>
  <cols>
    <col min="1" max="3" width="3" style="7" customWidth="1"/>
    <col min="4" max="4" width="27" style="7" customWidth="1"/>
    <col min="5" max="5" width="9.28515625" style="8" bestFit="1" customWidth="1"/>
    <col min="6" max="6" width="8.7109375" style="8" bestFit="1" customWidth="1"/>
    <col min="7" max="7" width="9.140625" style="8" bestFit="1" customWidth="1"/>
    <col min="9" max="9" width="9.28515625" style="8" bestFit="1" customWidth="1"/>
    <col min="10" max="10" width="10" bestFit="1" customWidth="1"/>
    <col min="11" max="11" width="9.28515625" bestFit="1" customWidth="1"/>
    <col min="12" max="12" width="10.28515625" bestFit="1" customWidth="1"/>
  </cols>
  <sheetData>
    <row r="1" spans="1:12" ht="24.75" thickTop="1" thickBot="1" x14ac:dyDescent="0.3">
      <c r="A1" s="1"/>
      <c r="B1" s="1"/>
      <c r="C1" s="1"/>
      <c r="D1" s="1"/>
      <c r="E1" s="9"/>
      <c r="F1" s="9"/>
      <c r="G1" s="9"/>
      <c r="H1" s="9"/>
      <c r="I1" s="9"/>
      <c r="J1" s="9"/>
      <c r="K1" s="9"/>
      <c r="L1" s="14" t="s">
        <v>35</v>
      </c>
    </row>
    <row r="2" spans="1:12" s="6" customFormat="1" ht="24.75" thickTop="1" thickBot="1" x14ac:dyDescent="0.3">
      <c r="A2" s="5"/>
      <c r="B2" s="5"/>
      <c r="C2" s="5"/>
      <c r="D2" s="5"/>
      <c r="E2" s="14" t="s">
        <v>36</v>
      </c>
      <c r="F2" s="15" t="s">
        <v>37</v>
      </c>
      <c r="G2" s="14" t="s">
        <v>38</v>
      </c>
      <c r="H2" s="16"/>
      <c r="I2" s="14" t="s">
        <v>36</v>
      </c>
      <c r="J2" s="15" t="s">
        <v>39</v>
      </c>
      <c r="K2" s="14" t="s">
        <v>38</v>
      </c>
      <c r="L2" s="17" t="s">
        <v>40</v>
      </c>
    </row>
    <row r="3" spans="1:12" ht="15.75" thickTop="1" x14ac:dyDescent="0.25">
      <c r="A3" s="1"/>
      <c r="B3" s="1" t="s">
        <v>0</v>
      </c>
      <c r="C3" s="1"/>
      <c r="D3" s="1"/>
      <c r="E3" s="2"/>
      <c r="F3" s="2"/>
      <c r="G3" s="2"/>
      <c r="H3" s="16"/>
      <c r="I3" s="2"/>
      <c r="J3" s="2"/>
      <c r="K3" s="2"/>
      <c r="L3" s="10"/>
    </row>
    <row r="4" spans="1:12" x14ac:dyDescent="0.25">
      <c r="A4" s="1"/>
      <c r="B4" s="1"/>
      <c r="C4" s="1" t="s">
        <v>1</v>
      </c>
      <c r="D4" s="1"/>
      <c r="E4" s="2">
        <v>133693.87</v>
      </c>
      <c r="F4" s="2">
        <v>164293.79</v>
      </c>
      <c r="G4" s="2">
        <f>ROUND((E4-F4),5)</f>
        <v>-30599.919999999998</v>
      </c>
      <c r="H4" s="16"/>
      <c r="I4" s="2">
        <v>133693.87</v>
      </c>
      <c r="J4" s="2">
        <v>977133.99</v>
      </c>
      <c r="K4" s="2">
        <f>ROUND((I4-J4),5)</f>
        <v>-843440.12</v>
      </c>
      <c r="L4" s="10">
        <f>ROUND(IF(J4=0, IF(I4=0, 0, 1), I4/J4),5)</f>
        <v>0.13682</v>
      </c>
    </row>
    <row r="5" spans="1:12" x14ac:dyDescent="0.25">
      <c r="A5" s="1"/>
      <c r="B5" s="1"/>
      <c r="C5" s="1" t="s">
        <v>2</v>
      </c>
      <c r="D5" s="1"/>
      <c r="E5" s="2">
        <v>1006.6</v>
      </c>
      <c r="F5" s="2">
        <v>704.91</v>
      </c>
      <c r="G5" s="2">
        <f>ROUND((E5-F5),5)</f>
        <v>301.69</v>
      </c>
      <c r="H5" s="16"/>
      <c r="I5" s="2">
        <v>1006.6</v>
      </c>
      <c r="J5" s="2">
        <v>12079.61</v>
      </c>
      <c r="K5" s="2">
        <f>ROUND((I5-J5),5)</f>
        <v>-11073.01</v>
      </c>
      <c r="L5" s="10">
        <f>ROUND(IF(J5=0, IF(I5=0, 0, 1), I5/J5),5)</f>
        <v>8.3330000000000001E-2</v>
      </c>
    </row>
    <row r="6" spans="1:12" ht="15.75" thickBot="1" x14ac:dyDescent="0.3">
      <c r="A6" s="1"/>
      <c r="B6" s="1"/>
      <c r="C6" s="1" t="s">
        <v>3</v>
      </c>
      <c r="D6" s="1"/>
      <c r="E6" s="3">
        <v>1198.32</v>
      </c>
      <c r="F6" s="3">
        <v>2933.3</v>
      </c>
      <c r="G6" s="3">
        <f>ROUND((E6-F6),5)</f>
        <v>-1734.98</v>
      </c>
      <c r="H6" s="16"/>
      <c r="I6" s="3">
        <v>1198.32</v>
      </c>
      <c r="J6" s="2">
        <v>14100</v>
      </c>
      <c r="K6" s="2">
        <f>ROUND((I6-J6),5)</f>
        <v>-12901.68</v>
      </c>
      <c r="L6" s="10">
        <f>ROUND(IF(J6=0, IF(I6=0, 0, 1), I6/J6),5)</f>
        <v>8.4989999999999996E-2</v>
      </c>
    </row>
    <row r="7" spans="1:12" ht="15.75" thickBot="1" x14ac:dyDescent="0.3">
      <c r="A7" s="1"/>
      <c r="B7" s="1" t="s">
        <v>4</v>
      </c>
      <c r="C7" s="1"/>
      <c r="D7" s="1"/>
      <c r="E7" s="4">
        <f>ROUND(SUM(E3:E6),5)</f>
        <v>135898.79</v>
      </c>
      <c r="F7" s="4">
        <f>ROUND(SUM(F3:F6),5)</f>
        <v>167932</v>
      </c>
      <c r="G7" s="4">
        <f>ROUND((E7-F7),5)</f>
        <v>-32033.21</v>
      </c>
      <c r="H7" s="16"/>
      <c r="I7" s="4">
        <f>ROUND(SUM(I3:I6),5)</f>
        <v>135898.79</v>
      </c>
      <c r="J7" s="4">
        <f>ROUND(SUM(J3:J6),5)</f>
        <v>1003313.6</v>
      </c>
      <c r="K7" s="4">
        <f>ROUND((I7-J7),5)</f>
        <v>-867414.81</v>
      </c>
      <c r="L7" s="11">
        <f>ROUND(IF(J7=0, IF(I7=0, 0, 1), I7/J7),5)</f>
        <v>0.13544999999999999</v>
      </c>
    </row>
    <row r="8" spans="1:12" x14ac:dyDescent="0.25">
      <c r="A8" s="1" t="s">
        <v>5</v>
      </c>
      <c r="B8" s="1"/>
      <c r="C8" s="1"/>
      <c r="D8" s="1"/>
      <c r="E8" s="2">
        <f>E7</f>
        <v>135898.79</v>
      </c>
      <c r="F8" s="2">
        <f>F7</f>
        <v>167932</v>
      </c>
      <c r="G8" s="2">
        <f>ROUND((E8-F8),5)</f>
        <v>-32033.21</v>
      </c>
      <c r="H8" s="16"/>
      <c r="I8" s="2">
        <f>I7</f>
        <v>135898.79</v>
      </c>
      <c r="J8" s="2">
        <f>J7</f>
        <v>1003313.6</v>
      </c>
      <c r="K8" s="2">
        <f>ROUND((I8-J8),5)</f>
        <v>-867414.81</v>
      </c>
      <c r="L8" s="10">
        <f>ROUND(IF(J8=0, IF(I8=0, 0, 1), I8/J8),5)</f>
        <v>0.13544999999999999</v>
      </c>
    </row>
    <row r="9" spans="1:12" x14ac:dyDescent="0.25">
      <c r="A9" s="1"/>
      <c r="B9" s="1" t="s">
        <v>6</v>
      </c>
      <c r="C9" s="1"/>
      <c r="D9" s="1"/>
      <c r="E9" s="2"/>
      <c r="F9" s="2"/>
      <c r="G9" s="2"/>
      <c r="H9" s="16"/>
      <c r="I9" s="2"/>
      <c r="J9" s="2"/>
      <c r="K9" s="2"/>
      <c r="L9" s="10"/>
    </row>
    <row r="10" spans="1:12" x14ac:dyDescent="0.25">
      <c r="A10" s="1"/>
      <c r="B10" s="1"/>
      <c r="C10" s="1" t="s">
        <v>7</v>
      </c>
      <c r="D10" s="1"/>
      <c r="E10" s="18">
        <v>98740.55</v>
      </c>
      <c r="F10" s="18">
        <v>98646.32</v>
      </c>
      <c r="G10" s="18">
        <f t="shared" ref="G10:G16" si="0">ROUND((E10-F10),5)</f>
        <v>94.23</v>
      </c>
      <c r="H10" s="19"/>
      <c r="I10" s="18">
        <v>98740.55</v>
      </c>
      <c r="J10" s="18">
        <v>564619.59</v>
      </c>
      <c r="K10" s="18">
        <f t="shared" ref="K10:K16" si="1">ROUND((I10-J10),5)</f>
        <v>-465879.03999999998</v>
      </c>
      <c r="L10" s="10">
        <f t="shared" ref="L10:L16" si="2">ROUND(IF(J10=0, IF(I10=0, 0, 1), I10/J10),5)</f>
        <v>0.17488000000000001</v>
      </c>
    </row>
    <row r="11" spans="1:12" x14ac:dyDescent="0.25">
      <c r="A11" s="1"/>
      <c r="B11" s="1"/>
      <c r="C11" s="1" t="s">
        <v>8</v>
      </c>
      <c r="D11" s="1"/>
      <c r="E11" s="18">
        <v>17499.57</v>
      </c>
      <c r="F11" s="18">
        <v>20004.939999999999</v>
      </c>
      <c r="G11" s="18">
        <f t="shared" si="0"/>
        <v>-2505.37</v>
      </c>
      <c r="H11" s="19"/>
      <c r="I11" s="18">
        <v>17499.57</v>
      </c>
      <c r="J11" s="18">
        <v>120422.89</v>
      </c>
      <c r="K11" s="18">
        <f t="shared" si="1"/>
        <v>-102923.32</v>
      </c>
      <c r="L11" s="10">
        <f t="shared" si="2"/>
        <v>0.14532</v>
      </c>
    </row>
    <row r="12" spans="1:12" x14ac:dyDescent="0.25">
      <c r="A12" s="1"/>
      <c r="B12" s="1"/>
      <c r="C12" s="1" t="s">
        <v>9</v>
      </c>
      <c r="D12" s="1"/>
      <c r="E12" s="18">
        <v>7675.96</v>
      </c>
      <c r="F12" s="18">
        <v>7599.14</v>
      </c>
      <c r="G12" s="18">
        <f t="shared" si="0"/>
        <v>76.819999999999993</v>
      </c>
      <c r="H12" s="19"/>
      <c r="I12" s="18">
        <v>7675.96</v>
      </c>
      <c r="J12" s="18">
        <v>46193.37</v>
      </c>
      <c r="K12" s="18">
        <f t="shared" si="1"/>
        <v>-38517.410000000003</v>
      </c>
      <c r="L12" s="10">
        <f t="shared" si="2"/>
        <v>0.16617000000000001</v>
      </c>
    </row>
    <row r="13" spans="1:12" x14ac:dyDescent="0.25">
      <c r="A13" s="1"/>
      <c r="B13" s="1"/>
      <c r="C13" s="1" t="s">
        <v>10</v>
      </c>
      <c r="D13" s="1"/>
      <c r="E13" s="18">
        <v>0</v>
      </c>
      <c r="F13" s="18">
        <v>500</v>
      </c>
      <c r="G13" s="18">
        <f t="shared" si="0"/>
        <v>-500</v>
      </c>
      <c r="H13" s="19"/>
      <c r="I13" s="18">
        <v>0</v>
      </c>
      <c r="J13" s="18">
        <v>3000</v>
      </c>
      <c r="K13" s="18">
        <f t="shared" si="1"/>
        <v>-3000</v>
      </c>
      <c r="L13" s="10">
        <f t="shared" si="2"/>
        <v>0</v>
      </c>
    </row>
    <row r="14" spans="1:12" x14ac:dyDescent="0.25">
      <c r="A14" s="1"/>
      <c r="B14" s="1"/>
      <c r="C14" s="1" t="s">
        <v>11</v>
      </c>
      <c r="D14" s="1"/>
      <c r="E14" s="18">
        <v>10253.59</v>
      </c>
      <c r="F14" s="18">
        <v>10686.7</v>
      </c>
      <c r="G14" s="18">
        <f t="shared" si="0"/>
        <v>-433.11</v>
      </c>
      <c r="H14" s="19"/>
      <c r="I14" s="18">
        <v>10253.59</v>
      </c>
      <c r="J14" s="18">
        <v>12770</v>
      </c>
      <c r="K14" s="18">
        <f t="shared" si="1"/>
        <v>-2516.41</v>
      </c>
      <c r="L14" s="10">
        <f t="shared" si="2"/>
        <v>0.80293999999999999</v>
      </c>
    </row>
    <row r="15" spans="1:12" x14ac:dyDescent="0.25">
      <c r="A15" s="1"/>
      <c r="B15" s="1"/>
      <c r="C15" s="1" t="s">
        <v>12</v>
      </c>
      <c r="D15" s="1"/>
      <c r="E15" s="18">
        <v>1103.6600000000001</v>
      </c>
      <c r="F15" s="18">
        <v>1166.7</v>
      </c>
      <c r="G15" s="18">
        <f t="shared" si="0"/>
        <v>-63.04</v>
      </c>
      <c r="H15" s="19"/>
      <c r="I15" s="18">
        <v>1103.6600000000001</v>
      </c>
      <c r="J15" s="18">
        <v>7800</v>
      </c>
      <c r="K15" s="18">
        <f t="shared" si="1"/>
        <v>-6696.34</v>
      </c>
      <c r="L15" s="10">
        <f t="shared" si="2"/>
        <v>0.14149</v>
      </c>
    </row>
    <row r="16" spans="1:12" x14ac:dyDescent="0.25">
      <c r="A16" s="1"/>
      <c r="B16" s="1"/>
      <c r="C16" s="1" t="s">
        <v>13</v>
      </c>
      <c r="D16" s="1"/>
      <c r="E16" s="18">
        <v>1890</v>
      </c>
      <c r="F16" s="18">
        <v>3050</v>
      </c>
      <c r="G16" s="18">
        <f t="shared" si="0"/>
        <v>-1160</v>
      </c>
      <c r="H16" s="19"/>
      <c r="I16" s="18">
        <v>1890</v>
      </c>
      <c r="J16" s="18">
        <v>27100</v>
      </c>
      <c r="K16" s="18">
        <f t="shared" si="1"/>
        <v>-25210</v>
      </c>
      <c r="L16" s="10">
        <f t="shared" si="2"/>
        <v>6.9739999999999996E-2</v>
      </c>
    </row>
    <row r="17" spans="1:12" x14ac:dyDescent="0.25">
      <c r="A17" s="1"/>
      <c r="B17" s="1"/>
      <c r="C17" s="1" t="s">
        <v>14</v>
      </c>
      <c r="D17" s="1"/>
      <c r="E17" s="18"/>
      <c r="F17" s="18"/>
      <c r="G17" s="18"/>
      <c r="H17" s="19"/>
      <c r="I17" s="18"/>
      <c r="J17" s="18"/>
      <c r="K17" s="18"/>
      <c r="L17" s="10"/>
    </row>
    <row r="18" spans="1:12" x14ac:dyDescent="0.25">
      <c r="A18" s="1"/>
      <c r="B18" s="1"/>
      <c r="C18" s="1"/>
      <c r="D18" s="1" t="s">
        <v>15</v>
      </c>
      <c r="E18" s="18">
        <v>974.8</v>
      </c>
      <c r="F18" s="18">
        <v>1171.78</v>
      </c>
      <c r="G18" s="18">
        <f t="shared" ref="G18:G35" si="3">ROUND((E18-F18),5)</f>
        <v>-196.98</v>
      </c>
      <c r="H18" s="19"/>
      <c r="I18" s="18">
        <v>974.8</v>
      </c>
      <c r="J18" s="18">
        <v>7030.68</v>
      </c>
      <c r="K18" s="18">
        <f t="shared" ref="K18:K35" si="4">ROUND((I18-J18),5)</f>
        <v>-6055.88</v>
      </c>
      <c r="L18" s="10">
        <f t="shared" ref="L18:L35" si="5">ROUND(IF(J18=0, IF(I18=0, 0, 1), I18/J18),5)</f>
        <v>0.13865</v>
      </c>
    </row>
    <row r="19" spans="1:12" x14ac:dyDescent="0.25">
      <c r="A19" s="1"/>
      <c r="B19" s="1"/>
      <c r="C19" s="1"/>
      <c r="D19" s="1" t="s">
        <v>16</v>
      </c>
      <c r="E19" s="18">
        <v>0</v>
      </c>
      <c r="F19" s="18">
        <v>50</v>
      </c>
      <c r="G19" s="18">
        <f t="shared" si="3"/>
        <v>-50</v>
      </c>
      <c r="H19" s="19"/>
      <c r="I19" s="18">
        <v>0</v>
      </c>
      <c r="J19" s="18">
        <v>300</v>
      </c>
      <c r="K19" s="18">
        <f t="shared" si="4"/>
        <v>-300</v>
      </c>
      <c r="L19" s="10">
        <f t="shared" si="5"/>
        <v>0</v>
      </c>
    </row>
    <row r="20" spans="1:12" x14ac:dyDescent="0.25">
      <c r="A20" s="1"/>
      <c r="B20" s="1"/>
      <c r="C20" s="1"/>
      <c r="D20" s="1" t="s">
        <v>17</v>
      </c>
      <c r="E20" s="18">
        <v>701</v>
      </c>
      <c r="F20" s="18">
        <v>0</v>
      </c>
      <c r="G20" s="18">
        <f t="shared" si="3"/>
        <v>701</v>
      </c>
      <c r="H20" s="19"/>
      <c r="I20" s="18">
        <v>701</v>
      </c>
      <c r="J20" s="18">
        <v>10000</v>
      </c>
      <c r="K20" s="18">
        <f t="shared" si="4"/>
        <v>-9299</v>
      </c>
      <c r="L20" s="10">
        <f t="shared" si="5"/>
        <v>7.0099999999999996E-2</v>
      </c>
    </row>
    <row r="21" spans="1:12" x14ac:dyDescent="0.25">
      <c r="A21" s="1"/>
      <c r="B21" s="1"/>
      <c r="C21" s="1"/>
      <c r="D21" s="1" t="s">
        <v>18</v>
      </c>
      <c r="E21" s="18">
        <v>847</v>
      </c>
      <c r="F21" s="18">
        <v>0</v>
      </c>
      <c r="G21" s="18">
        <f t="shared" si="3"/>
        <v>847</v>
      </c>
      <c r="H21" s="19"/>
      <c r="I21" s="18">
        <v>847</v>
      </c>
      <c r="J21" s="18">
        <v>19000</v>
      </c>
      <c r="K21" s="18">
        <f t="shared" si="4"/>
        <v>-18153</v>
      </c>
      <c r="L21" s="10">
        <f t="shared" si="5"/>
        <v>4.4580000000000002E-2</v>
      </c>
    </row>
    <row r="22" spans="1:12" x14ac:dyDescent="0.25">
      <c r="A22" s="1"/>
      <c r="B22" s="1"/>
      <c r="C22" s="1"/>
      <c r="D22" s="1" t="s">
        <v>19</v>
      </c>
      <c r="E22" s="18">
        <v>0</v>
      </c>
      <c r="F22" s="18">
        <v>583.4</v>
      </c>
      <c r="G22" s="18">
        <f t="shared" si="3"/>
        <v>-583.4</v>
      </c>
      <c r="H22" s="19"/>
      <c r="I22" s="18">
        <v>0</v>
      </c>
      <c r="J22" s="18">
        <v>3500</v>
      </c>
      <c r="K22" s="18">
        <f t="shared" si="4"/>
        <v>-3500</v>
      </c>
      <c r="L22" s="10">
        <f t="shared" si="5"/>
        <v>0</v>
      </c>
    </row>
    <row r="23" spans="1:12" x14ac:dyDescent="0.25">
      <c r="A23" s="1"/>
      <c r="B23" s="1"/>
      <c r="C23" s="1"/>
      <c r="D23" s="1" t="s">
        <v>20</v>
      </c>
      <c r="E23" s="18">
        <v>2937.75</v>
      </c>
      <c r="F23" s="18">
        <v>2500.1</v>
      </c>
      <c r="G23" s="18">
        <f t="shared" si="3"/>
        <v>437.65</v>
      </c>
      <c r="H23" s="19"/>
      <c r="I23" s="18">
        <v>2937.75</v>
      </c>
      <c r="J23" s="18">
        <v>15000</v>
      </c>
      <c r="K23" s="18">
        <f t="shared" si="4"/>
        <v>-12062.25</v>
      </c>
      <c r="L23" s="10">
        <f t="shared" si="5"/>
        <v>0.19585</v>
      </c>
    </row>
    <row r="24" spans="1:12" x14ac:dyDescent="0.25">
      <c r="A24" s="1"/>
      <c r="B24" s="1"/>
      <c r="C24" s="1"/>
      <c r="D24" s="1" t="s">
        <v>21</v>
      </c>
      <c r="E24" s="18">
        <v>495</v>
      </c>
      <c r="F24" s="18">
        <v>333.3</v>
      </c>
      <c r="G24" s="18">
        <f t="shared" si="3"/>
        <v>161.69999999999999</v>
      </c>
      <c r="H24" s="19"/>
      <c r="I24" s="18">
        <v>495</v>
      </c>
      <c r="J24" s="18">
        <v>2000</v>
      </c>
      <c r="K24" s="18">
        <f t="shared" si="4"/>
        <v>-1505</v>
      </c>
      <c r="L24" s="10">
        <f t="shared" si="5"/>
        <v>0.2475</v>
      </c>
    </row>
    <row r="25" spans="1:12" x14ac:dyDescent="0.25">
      <c r="A25" s="1"/>
      <c r="B25" s="1"/>
      <c r="C25" s="1"/>
      <c r="D25" s="1" t="s">
        <v>22</v>
      </c>
      <c r="E25" s="18">
        <v>1114.3399999999999</v>
      </c>
      <c r="F25" s="18">
        <v>333.3</v>
      </c>
      <c r="G25" s="18">
        <f t="shared" si="3"/>
        <v>781.04</v>
      </c>
      <c r="H25" s="19"/>
      <c r="I25" s="18">
        <v>1114.3399999999999</v>
      </c>
      <c r="J25" s="18">
        <v>2000</v>
      </c>
      <c r="K25" s="18">
        <f t="shared" si="4"/>
        <v>-885.66</v>
      </c>
      <c r="L25" s="10">
        <f t="shared" si="5"/>
        <v>0.55717000000000005</v>
      </c>
    </row>
    <row r="26" spans="1:12" x14ac:dyDescent="0.25">
      <c r="A26" s="1"/>
      <c r="B26" s="1"/>
      <c r="C26" s="1"/>
      <c r="D26" s="1" t="s">
        <v>23</v>
      </c>
      <c r="E26" s="18">
        <v>12513.2</v>
      </c>
      <c r="F26" s="18">
        <v>13768.58</v>
      </c>
      <c r="G26" s="18">
        <f t="shared" si="3"/>
        <v>-1255.3800000000001</v>
      </c>
      <c r="H26" s="19"/>
      <c r="I26" s="18">
        <v>12513.2</v>
      </c>
      <c r="J26" s="18">
        <v>82611.679999999993</v>
      </c>
      <c r="K26" s="18">
        <f t="shared" si="4"/>
        <v>-70098.48</v>
      </c>
      <c r="L26" s="10">
        <f t="shared" si="5"/>
        <v>0.15146999999999999</v>
      </c>
    </row>
    <row r="27" spans="1:12" x14ac:dyDescent="0.25">
      <c r="A27" s="1"/>
      <c r="B27" s="1"/>
      <c r="C27" s="1"/>
      <c r="D27" s="1" t="s">
        <v>24</v>
      </c>
      <c r="E27" s="18">
        <v>1366.1</v>
      </c>
      <c r="F27" s="18">
        <v>833.3</v>
      </c>
      <c r="G27" s="18">
        <f t="shared" si="3"/>
        <v>532.79999999999995</v>
      </c>
      <c r="H27" s="19"/>
      <c r="I27" s="18">
        <v>1366.1</v>
      </c>
      <c r="J27" s="18">
        <v>5000</v>
      </c>
      <c r="K27" s="18">
        <f t="shared" si="4"/>
        <v>-3633.9</v>
      </c>
      <c r="L27" s="10">
        <f t="shared" si="5"/>
        <v>0.27322000000000002</v>
      </c>
    </row>
    <row r="28" spans="1:12" x14ac:dyDescent="0.25">
      <c r="A28" s="1"/>
      <c r="B28" s="1"/>
      <c r="C28" s="1"/>
      <c r="D28" s="1" t="s">
        <v>25</v>
      </c>
      <c r="E28" s="18">
        <v>589.66</v>
      </c>
      <c r="F28" s="18">
        <v>833.3</v>
      </c>
      <c r="G28" s="18">
        <f t="shared" si="3"/>
        <v>-243.64</v>
      </c>
      <c r="H28" s="19"/>
      <c r="I28" s="18">
        <v>589.66</v>
      </c>
      <c r="J28" s="18">
        <v>5000</v>
      </c>
      <c r="K28" s="18">
        <f t="shared" si="4"/>
        <v>-4410.34</v>
      </c>
      <c r="L28" s="10">
        <f t="shared" si="5"/>
        <v>0.11792999999999999</v>
      </c>
    </row>
    <row r="29" spans="1:12" x14ac:dyDescent="0.25">
      <c r="A29" s="1"/>
      <c r="B29" s="1"/>
      <c r="C29" s="1"/>
      <c r="D29" s="1" t="s">
        <v>26</v>
      </c>
      <c r="E29" s="18">
        <v>243.61</v>
      </c>
      <c r="F29" s="18">
        <v>400</v>
      </c>
      <c r="G29" s="18">
        <f t="shared" si="3"/>
        <v>-156.38999999999999</v>
      </c>
      <c r="H29" s="19"/>
      <c r="I29" s="18">
        <v>243.61</v>
      </c>
      <c r="J29" s="18">
        <v>2400</v>
      </c>
      <c r="K29" s="18">
        <f t="shared" si="4"/>
        <v>-2156.39</v>
      </c>
      <c r="L29" s="10">
        <f t="shared" si="5"/>
        <v>0.10150000000000001</v>
      </c>
    </row>
    <row r="30" spans="1:12" x14ac:dyDescent="0.25">
      <c r="A30" s="1"/>
      <c r="B30" s="1"/>
      <c r="C30" s="1"/>
      <c r="D30" s="1" t="s">
        <v>27</v>
      </c>
      <c r="E30" s="18">
        <v>8290.07</v>
      </c>
      <c r="F30" s="18">
        <v>5050.93</v>
      </c>
      <c r="G30" s="18">
        <f t="shared" si="3"/>
        <v>3239.14</v>
      </c>
      <c r="H30" s="19"/>
      <c r="I30" s="18">
        <v>8290.07</v>
      </c>
      <c r="J30" s="18">
        <v>32205.13</v>
      </c>
      <c r="K30" s="18">
        <f t="shared" si="4"/>
        <v>-23915.06</v>
      </c>
      <c r="L30" s="10">
        <f t="shared" si="5"/>
        <v>0.25741000000000003</v>
      </c>
    </row>
    <row r="31" spans="1:12" x14ac:dyDescent="0.25">
      <c r="A31" s="1"/>
      <c r="B31" s="1"/>
      <c r="C31" s="1"/>
      <c r="D31" s="1" t="s">
        <v>28</v>
      </c>
      <c r="E31" s="18">
        <v>1160</v>
      </c>
      <c r="F31" s="18">
        <v>1499.99</v>
      </c>
      <c r="G31" s="18">
        <f t="shared" si="3"/>
        <v>-339.99</v>
      </c>
      <c r="H31" s="19"/>
      <c r="I31" s="18">
        <v>1160</v>
      </c>
      <c r="J31" s="18">
        <v>8999.99</v>
      </c>
      <c r="K31" s="18">
        <f t="shared" si="4"/>
        <v>-7839.99</v>
      </c>
      <c r="L31" s="10">
        <f t="shared" si="5"/>
        <v>0.12889</v>
      </c>
    </row>
    <row r="32" spans="1:12" x14ac:dyDescent="0.25">
      <c r="A32" s="1"/>
      <c r="B32" s="1"/>
      <c r="C32" s="1"/>
      <c r="D32" s="1" t="s">
        <v>29</v>
      </c>
      <c r="E32" s="18">
        <v>0</v>
      </c>
      <c r="F32" s="18">
        <v>34420.050000000003</v>
      </c>
      <c r="G32" s="18">
        <f t="shared" si="3"/>
        <v>-34420.050000000003</v>
      </c>
      <c r="H32" s="19"/>
      <c r="I32" s="18">
        <v>0</v>
      </c>
      <c r="J32" s="18">
        <v>0</v>
      </c>
      <c r="K32" s="18">
        <f t="shared" si="4"/>
        <v>0</v>
      </c>
      <c r="L32" s="10">
        <f t="shared" si="5"/>
        <v>0</v>
      </c>
    </row>
    <row r="33" spans="1:12" ht="15.75" thickBot="1" x14ac:dyDescent="0.3">
      <c r="A33" s="1"/>
      <c r="B33" s="1"/>
      <c r="C33" s="1"/>
      <c r="D33" s="1" t="s">
        <v>30</v>
      </c>
      <c r="E33" s="20">
        <v>0</v>
      </c>
      <c r="F33" s="20">
        <v>0</v>
      </c>
      <c r="G33" s="20">
        <f t="shared" si="3"/>
        <v>0</v>
      </c>
      <c r="H33" s="19"/>
      <c r="I33" s="20">
        <v>0</v>
      </c>
      <c r="J33" s="20">
        <v>0</v>
      </c>
      <c r="K33" s="20">
        <f t="shared" si="4"/>
        <v>0</v>
      </c>
      <c r="L33" s="12">
        <f t="shared" si="5"/>
        <v>0</v>
      </c>
    </row>
    <row r="34" spans="1:12" x14ac:dyDescent="0.25">
      <c r="A34" s="1"/>
      <c r="B34" s="1"/>
      <c r="C34" s="1" t="s">
        <v>31</v>
      </c>
      <c r="D34" s="1"/>
      <c r="E34" s="18">
        <f>ROUND(SUM(E17:E33),5)</f>
        <v>31232.53</v>
      </c>
      <c r="F34" s="18">
        <f>ROUND(SUM(F17:F33),5)</f>
        <v>61778.03</v>
      </c>
      <c r="G34" s="18">
        <f t="shared" si="3"/>
        <v>-30545.5</v>
      </c>
      <c r="H34" s="19"/>
      <c r="I34" s="18">
        <f>ROUND(SUM(I17:I33),5)</f>
        <v>31232.53</v>
      </c>
      <c r="J34" s="18">
        <f>ROUND(SUM(J17:J33),5)</f>
        <v>195047.48</v>
      </c>
      <c r="K34" s="18">
        <f t="shared" si="4"/>
        <v>-163814.95000000001</v>
      </c>
      <c r="L34" s="10">
        <f t="shared" si="5"/>
        <v>0.16012999999999999</v>
      </c>
    </row>
    <row r="35" spans="1:12" x14ac:dyDescent="0.25">
      <c r="A35" s="1"/>
      <c r="B35" s="1"/>
      <c r="C35" s="1" t="s">
        <v>32</v>
      </c>
      <c r="D35" s="1"/>
      <c r="E35" s="18">
        <v>-513</v>
      </c>
      <c r="F35" s="18">
        <v>3833.3</v>
      </c>
      <c r="G35" s="18">
        <f t="shared" si="3"/>
        <v>-4346.3</v>
      </c>
      <c r="H35" s="19"/>
      <c r="I35" s="18">
        <v>-513</v>
      </c>
      <c r="J35" s="18">
        <v>8000</v>
      </c>
      <c r="K35" s="18">
        <f t="shared" si="4"/>
        <v>-8513</v>
      </c>
      <c r="L35" s="10">
        <f t="shared" si="5"/>
        <v>-6.4130000000000006E-2</v>
      </c>
    </row>
    <row r="36" spans="1:12" ht="15.75" thickBot="1" x14ac:dyDescent="0.3">
      <c r="A36" s="1"/>
      <c r="B36" s="1"/>
      <c r="C36" s="1" t="s">
        <v>33</v>
      </c>
      <c r="D36" s="1"/>
      <c r="E36" s="21">
        <v>-0.01</v>
      </c>
      <c r="F36" s="21"/>
      <c r="G36" s="21"/>
      <c r="H36" s="19"/>
      <c r="I36" s="21">
        <v>-0.01</v>
      </c>
      <c r="J36" s="18"/>
      <c r="K36" s="18"/>
      <c r="L36" s="10"/>
    </row>
    <row r="37" spans="1:12" x14ac:dyDescent="0.25">
      <c r="A37" s="1"/>
      <c r="B37" s="1" t="s">
        <v>34</v>
      </c>
      <c r="C37" s="1"/>
      <c r="D37" s="1"/>
      <c r="E37" s="22">
        <f>ROUND(SUM(E9:E16)+SUM(E34:E36),5)</f>
        <v>167882.85</v>
      </c>
      <c r="F37" s="22">
        <f>ROUND(SUM(F9:F16)+SUM(F34:F36),5)</f>
        <v>207265.13</v>
      </c>
      <c r="G37" s="22">
        <f>ROUND((E37-F37),5)</f>
        <v>-39382.28</v>
      </c>
      <c r="H37" s="19"/>
      <c r="I37" s="22">
        <f>ROUND(SUM(I9:I16)+SUM(I34:I36),5)</f>
        <v>167882.85</v>
      </c>
      <c r="J37" s="22">
        <f>ROUND(SUM(J9:J16)+SUM(J34:J36),5)</f>
        <v>984953.33</v>
      </c>
      <c r="K37" s="22">
        <f>ROUND((I37-J37),5)</f>
        <v>-817070.48</v>
      </c>
      <c r="L37" s="13">
        <f>ROUND(IF(J37=0, IF(I37=0, 0, 1), I37/J37),5)</f>
        <v>0.17044999999999999</v>
      </c>
    </row>
  </sheetData>
  <pageMargins left="0.7" right="0.7" top="0.75" bottom="0.75" header="0.1" footer="0.3"/>
  <pageSetup orientation="portrait" r:id="rId1"/>
  <headerFooter>
    <oddHeader>&amp;L&amp;"Arial,Bold"&amp;8 12:33 PM
&amp;"Arial,Bold"&amp;8 09/12/19
&amp;"Arial,Bold"&amp;8 Accrual Basis&amp;C&amp;"Arial,Bold"&amp;12 Red Rock Center for Independence
&amp;"Arial,Bold"&amp;14 Profit &amp;&amp; Loss Budget vs. Actual
&amp;"Arial,Bold"&amp;10 July through August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0</xdr:row>
                <xdr:rowOff>228600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0</xdr:row>
                <xdr:rowOff>228600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CGNPSOLUTIONS</dc:creator>
  <cp:lastModifiedBy>Brad McCarrel</cp:lastModifiedBy>
  <dcterms:created xsi:type="dcterms:W3CDTF">2019-09-12T18:33:05Z</dcterms:created>
  <dcterms:modified xsi:type="dcterms:W3CDTF">2019-09-12T21:42:11Z</dcterms:modified>
</cp:coreProperties>
</file>