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cfadden\Desktop\"/>
    </mc:Choice>
  </mc:AlternateContent>
  <xr:revisionPtr revIDLastSave="0" documentId="8_{6EAF7793-46EC-42B1-B951-A2279150245F}" xr6:coauthVersionLast="47" xr6:coauthVersionMax="47" xr10:uidLastSave="{00000000-0000-0000-0000-000000000000}"/>
  <bookViews>
    <workbookView xWindow="3420" yWindow="3420" windowWidth="21600" windowHeight="11385" xr2:uid="{5C4D9E9F-5BF1-46D0-AA3D-CE28C5A0612B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Sheet1!$4:$4,Sheet1!$5:$5,Sheet1!$6:$6,Sheet1!$7:$7,Sheet1!$8:$8,Sheet1!$9:$9,Sheet1!$13:$13,Sheet1!$14:$14,Sheet1!$15:$15,Sheet1!$16:$16,Sheet1!$17:$17,Sheet1!$18:$18,Sheet1!$20:$20,Sheet1!$21:$21,Sheet1!$22:$22,Sheet1!$23:$23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Sheet1!$24:$24,Sheet1!$25:$25,Sheet1!$26:$26,Sheet1!$27:$27,Sheet1!$28:$28,Sheet1!$29:$29,Sheet1!$30:$30,Sheet1!$31:$31,Sheet1!$32:$32,Sheet1!$34:$34,Sheet1!$35:$35</definedName>
    <definedName name="QB_FORMULA_0" localSheetId="0" hidden="1">Sheet1!$H$4,Sheet1!#REF!,Sheet1!$H$6,Sheet1!#REF!,Sheet1!$F$10,Sheet1!$G$10,Sheet1!$H$10,Sheet1!#REF!,Sheet1!$F$11,Sheet1!$G$11,Sheet1!$H$11,Sheet1!#REF!,Sheet1!$H$13,Sheet1!#REF!,Sheet1!$H$14,Sheet1!#REF!</definedName>
    <definedName name="QB_FORMULA_1" localSheetId="0" hidden="1">Sheet1!$H$15,Sheet1!#REF!,Sheet1!$H$16,Sheet1!#REF!,Sheet1!$H$17,Sheet1!#REF!,Sheet1!$H$18,Sheet1!#REF!,Sheet1!$H$20,Sheet1!#REF!,Sheet1!$H$21,Sheet1!#REF!,Sheet1!$H$22,Sheet1!#REF!,Sheet1!$H$23,Sheet1!#REF!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Sheet1!$F$33,Sheet1!$G$33,Sheet1!$H$33,Sheet1!#REF!,Sheet1!$H$34,Sheet1!#REF!,Sheet1!$H$35,Sheet1!#REF!,Sheet1!$F$36,Sheet1!$G$36,Sheet1!$H$36,Sheet1!#REF!,Sheet1!#REF!,Sheet1!#REF!,Sheet1!#REF!,Sheet1!#REF!</definedName>
    <definedName name="QB_ROW_10330" localSheetId="0" hidden="1">Sheet1!$D$4</definedName>
    <definedName name="QB_ROW_103330" localSheetId="0" hidden="1">Sheet1!$D$35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Sheet1!$C$10</definedName>
    <definedName name="QB_ROW_20330" localSheetId="0" hidden="1">Sheet1!$D$6</definedName>
    <definedName name="QB_ROW_21022" localSheetId="0" hidden="1">Sheet1!$C$12</definedName>
    <definedName name="QB_ROW_21322" localSheetId="0" hidden="1">Sheet1!$C$36</definedName>
    <definedName name="QB_ROW_22330" localSheetId="0" hidden="1">Sheet1!$D$18</definedName>
    <definedName name="QB_ROW_224240" localSheetId="0" hidden="1">Sheet1!$E$21</definedName>
    <definedName name="QB_ROW_225240" localSheetId="0" hidden="1">Sheet1!$E$28</definedName>
    <definedName name="QB_ROW_23030" localSheetId="0" hidden="1">Sheet1!$D$19</definedName>
    <definedName name="QB_ROW_23240" localSheetId="0" hidden="1">Sheet1!$E$32</definedName>
    <definedName name="QB_ROW_233230" localSheetId="0" hidden="1">Sheet1!$D$9</definedName>
    <definedName name="QB_ROW_23330" localSheetId="0" hidden="1">Sheet1!$D$33</definedName>
    <definedName name="QB_ROW_235230" localSheetId="0" hidden="1">Sheet1!$D$8</definedName>
    <definedName name="QB_ROW_24230" localSheetId="0" hidden="1">Sheet1!$D$17</definedName>
    <definedName name="QB_ROW_26330" localSheetId="0" hidden="1">Sheet1!$D$16</definedName>
    <definedName name="QB_ROW_268230" localSheetId="0" hidden="1">Sheet1!$D$34</definedName>
    <definedName name="QB_ROW_286240" localSheetId="0" hidden="1">Sheet1!$E$29</definedName>
    <definedName name="QB_ROW_302230" localSheetId="0" hidden="1">Sheet1!$D$7</definedName>
    <definedName name="QB_ROW_31240" localSheetId="0" hidden="1">Sheet1!$E$20</definedName>
    <definedName name="QB_ROW_34240" localSheetId="0" hidden="1">Sheet1!$E$22</definedName>
    <definedName name="QB_ROW_36340" localSheetId="0" hidden="1">Sheet1!$E$23</definedName>
    <definedName name="QB_ROW_38240" localSheetId="0" hidden="1">Sheet1!$E$24</definedName>
    <definedName name="QB_ROW_40240" localSheetId="0" hidden="1">Sheet1!$E$25</definedName>
    <definedName name="QB_ROW_41240" localSheetId="0" hidden="1">Sheet1!$E$26</definedName>
    <definedName name="QB_ROW_42240" localSheetId="0" hidden="1">Sheet1!$E$27</definedName>
    <definedName name="QB_ROW_43340" localSheetId="0" hidden="1">Sheet1!$E$30</definedName>
    <definedName name="QB_ROW_44240" localSheetId="0" hidden="1">Sheet1!$E$31</definedName>
    <definedName name="QB_ROW_47330" localSheetId="0" hidden="1">Sheet1!$D$14</definedName>
    <definedName name="QB_ROW_59330" localSheetId="0" hidden="1">Sheet1!$D$13</definedName>
    <definedName name="QB_ROW_7330" localSheetId="0" hidden="1">Sheet1!$D$15</definedName>
    <definedName name="QB_ROW_86311" localSheetId="0" hidden="1">Sheet1!$B$11</definedName>
    <definedName name="QBCANSUPPORTUPDATE" localSheetId="0">TRUE</definedName>
    <definedName name="QBCOMPANYFILENAME" localSheetId="0">"C:\Users\Public\Documents\Intuit\QuickBooks\Company Files\red rock center for independence 02-6-2023.qb.qbw"</definedName>
    <definedName name="QBENDDATE" localSheetId="0">20230131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M34" i="1"/>
  <c r="L34" i="1"/>
  <c r="K33" i="1"/>
  <c r="K36" i="1" s="1"/>
  <c r="J33" i="1"/>
  <c r="J36" i="1" s="1"/>
  <c r="L36" i="1" s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M13" i="1"/>
  <c r="L13" i="1"/>
  <c r="K10" i="1"/>
  <c r="K11" i="1" s="1"/>
  <c r="J10" i="1"/>
  <c r="J11" i="1" s="1"/>
  <c r="M6" i="1"/>
  <c r="L6" i="1"/>
  <c r="M4" i="1"/>
  <c r="L4" i="1"/>
  <c r="H35" i="1"/>
  <c r="H34" i="1"/>
  <c r="G33" i="1"/>
  <c r="G36" i="1" s="1"/>
  <c r="F33" i="1"/>
  <c r="F36" i="1" s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G10" i="1"/>
  <c r="G11" i="1" s="1"/>
  <c r="F10" i="1"/>
  <c r="H6" i="1"/>
  <c r="H4" i="1"/>
  <c r="H36" i="1" l="1"/>
  <c r="M10" i="1"/>
  <c r="M11" i="1"/>
  <c r="H33" i="1"/>
  <c r="L10" i="1"/>
  <c r="L11" i="1"/>
  <c r="F11" i="1"/>
  <c r="H11" i="1" s="1"/>
  <c r="L33" i="1"/>
  <c r="M33" i="1"/>
  <c r="H10" i="1"/>
  <c r="M36" i="1"/>
</calcChain>
</file>

<file path=xl/sharedStrings.xml><?xml version="1.0" encoding="utf-8"?>
<sst xmlns="http://schemas.openxmlformats.org/spreadsheetml/2006/main" count="42" uniqueCount="40">
  <si>
    <t>Income</t>
  </si>
  <si>
    <t>4100 · Grants</t>
  </si>
  <si>
    <t>4200 · Program Income</t>
  </si>
  <si>
    <t>4300 · Unrestricted</t>
  </si>
  <si>
    <t>4360 · Restricted Donations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</si>
  <si>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</si>
  <si>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</si>
  <si>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</si>
  <si>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</si>
  <si>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</si>
  <si>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</si>
  <si>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</si>
  <si>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</si>
  <si>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</si>
  <si>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</si>
  <si>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</si>
  <si>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</si>
  <si>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</si>
  <si>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</si>
  <si>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</si>
  <si>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</si>
  <si>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</si>
  <si>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</si>
  <si>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</si>
  <si>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</si>
  <si>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</si>
  <si>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</si>
  <si>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</si>
  <si>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</si>
  <si>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6800 · Other - Other</t>
  </si>
  <si>
    <t>Total 6800 · Other</t>
  </si>
  <si>
    <t>6900 · INDIRECT EXPENSES</t>
  </si>
  <si>
    <t>7100 · Unrestricted expense</t>
  </si>
  <si>
    <t>Total Expense</t>
  </si>
  <si>
    <t>YTD Actual</t>
  </si>
  <si>
    <t>YTD Budget</t>
  </si>
  <si>
    <t>Difference</t>
  </si>
  <si>
    <t>Annual Budget</t>
  </si>
  <si>
    <t>% of Annual Budget</t>
  </si>
  <si>
    <t>58%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</si>
</sst>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8E24-DC84-4AA7-8EFC-E2CA77077273}">
  <sheetPr codeName="Sheet1"/>
  <dimension ref="A1:M36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P5" sqref="P5"/>
    </sheetView>
  </sheetViews>
  <sheetFormatPr defaultRowHeight="15" x14ac:dyDescent="0.25"/>
  <cols>
    <col min="1" max="4" width="3" style="10" customWidth="1"/>
    <col min="5" max="5" width="26.5703125" style="10" customWidth="1"/>
    <col min="6" max="7" width="9.28515625" bestFit="1" customWidth="1"/>
    <col min="8" max="8" width="9.85546875" bestFit="1" customWidth="1"/>
    <col min="9" max="9" width="3" style="10" customWidth="1"/>
    <col min="10" max="11" width="9.28515625" bestFit="1" customWidth="1"/>
    <col min="12" max="12" width="9.85546875" bestFit="1" customWidth="1"/>
    <col min="13" max="13" width="10.28515625" bestFit="1" customWidth="1"/>
  </cols>
  <sheetData>
    <row r="1" spans="1:13" ht="16.5" thickTop="1" thickBot="1" x14ac:dyDescent="0.3">
      <c r="A1" s="1"/>
      <c r="B1" s="1"/>
      <c r="C1" s="1"/>
      <c r="D1" s="1"/>
      <c r="E1" s="1"/>
      <c r="F1" s="13"/>
      <c r="G1" s="13"/>
      <c r="H1" s="13"/>
      <c r="I1" s="13"/>
      <c r="J1" s="13"/>
      <c r="K1" s="13"/>
      <c r="M1" s="14" t="s">
        <v>39</v>
      </c>
    </row>
    <row r="2" spans="1:13" s="12" customFormat="1" ht="24.75" thickTop="1" thickBot="1" x14ac:dyDescent="0.3">
      <c r="A2" s="11"/>
      <c r="B2" s="11"/>
      <c r="C2" s="11"/>
      <c r="D2" s="11"/>
      <c r="E2" s="11"/>
      <c r="F2" s="15" t="s">
        <v>34</v>
      </c>
      <c r="G2" s="16" t="s">
        <v>35</v>
      </c>
      <c r="H2" s="15" t="s">
        <v>36</v>
      </c>
      <c r="I2" s="17"/>
      <c r="J2" s="15" t="s">
        <v>34</v>
      </c>
      <c r="K2" s="16" t="s">
        <v>37</v>
      </c>
      <c r="L2" s="15" t="s">
        <v>36</v>
      </c>
      <c r="M2" s="14" t="s">
        <v>38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7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557251.18000000005</v>
      </c>
      <c r="G4" s="2">
        <v>588536.49</v>
      </c>
      <c r="H4" s="2">
        <f>ROUND((F4-G4),5)</f>
        <v>-31285.31</v>
      </c>
      <c r="I4" s="17"/>
      <c r="J4" s="2">
        <v>557251.18000000005</v>
      </c>
      <c r="K4" s="2">
        <v>990689.74</v>
      </c>
      <c r="L4" s="2">
        <f>ROUND((J4-K4),5)</f>
        <v>-433438.56</v>
      </c>
      <c r="M4" s="3">
        <f>ROUND(IF(K4=0, IF(J4=0, 0, 1), J4/K4),5)</f>
        <v>0.56249000000000005</v>
      </c>
    </row>
    <row r="5" spans="1:13" x14ac:dyDescent="0.25">
      <c r="A5" s="1"/>
      <c r="B5" s="1"/>
      <c r="C5" s="1"/>
      <c r="D5" s="1" t="s">
        <v>2</v>
      </c>
      <c r="E5" s="1"/>
      <c r="F5" s="2">
        <v>1060</v>
      </c>
      <c r="G5" s="2"/>
      <c r="H5" s="2"/>
      <c r="I5" s="17"/>
      <c r="J5" s="2">
        <v>1060</v>
      </c>
      <c r="K5" s="2"/>
      <c r="L5" s="2"/>
      <c r="M5" s="3"/>
    </row>
    <row r="6" spans="1:13" x14ac:dyDescent="0.25">
      <c r="A6" s="1"/>
      <c r="B6" s="1"/>
      <c r="C6" s="1"/>
      <c r="D6" s="1" t="s">
        <v>3</v>
      </c>
      <c r="E6" s="1"/>
      <c r="F6" s="2">
        <v>10208.25</v>
      </c>
      <c r="G6" s="2">
        <v>0</v>
      </c>
      <c r="H6" s="2">
        <f>ROUND((F6-G6),5)</f>
        <v>10208.25</v>
      </c>
      <c r="I6" s="17"/>
      <c r="J6" s="2">
        <v>10208.25</v>
      </c>
      <c r="K6" s="2">
        <v>0</v>
      </c>
      <c r="L6" s="2">
        <f>ROUND((J6-K6),5)</f>
        <v>10208.25</v>
      </c>
      <c r="M6" s="3">
        <f>ROUND(IF(K6=0, IF(J6=0, 0, 1), J6/K6),5)</f>
        <v>1</v>
      </c>
    </row>
    <row r="7" spans="1:13" x14ac:dyDescent="0.25">
      <c r="A7" s="1"/>
      <c r="B7" s="1"/>
      <c r="C7" s="1"/>
      <c r="D7" s="1" t="s">
        <v>4</v>
      </c>
      <c r="E7" s="1"/>
      <c r="F7" s="2">
        <v>22928.560000000001</v>
      </c>
      <c r="G7" s="2"/>
      <c r="H7" s="2"/>
      <c r="I7" s="17"/>
      <c r="J7" s="2">
        <v>22928.560000000001</v>
      </c>
      <c r="K7" s="2"/>
      <c r="L7" s="2"/>
      <c r="M7" s="3"/>
    </row>
    <row r="8" spans="1:13" x14ac:dyDescent="0.25">
      <c r="A8" s="1"/>
      <c r="B8" s="1"/>
      <c r="C8" s="1"/>
      <c r="D8" s="1" t="s">
        <v>5</v>
      </c>
      <c r="E8" s="1"/>
      <c r="F8" s="2">
        <v>-3.1</v>
      </c>
      <c r="G8" s="2"/>
      <c r="H8" s="2"/>
      <c r="I8" s="17"/>
      <c r="J8" s="2">
        <v>-3.1</v>
      </c>
      <c r="K8" s="2"/>
      <c r="L8" s="2"/>
      <c r="M8" s="3"/>
    </row>
    <row r="9" spans="1:13" ht="15.75" thickBot="1" x14ac:dyDescent="0.3">
      <c r="A9" s="1"/>
      <c r="B9" s="1"/>
      <c r="C9" s="1"/>
      <c r="D9" s="1" t="s">
        <v>6</v>
      </c>
      <c r="E9" s="1"/>
      <c r="F9" s="2">
        <v>300</v>
      </c>
      <c r="G9" s="2"/>
      <c r="H9" s="2"/>
      <c r="I9" s="17"/>
      <c r="J9" s="2">
        <v>300</v>
      </c>
      <c r="K9" s="2"/>
      <c r="L9" s="2"/>
      <c r="M9" s="3"/>
    </row>
    <row r="10" spans="1:13" ht="15.75" thickBot="1" x14ac:dyDescent="0.3">
      <c r="A10" s="1"/>
      <c r="B10" s="1"/>
      <c r="C10" s="1" t="s">
        <v>7</v>
      </c>
      <c r="D10" s="1"/>
      <c r="E10" s="1"/>
      <c r="F10" s="4">
        <f>ROUND(SUM(F3:F9),5)</f>
        <v>591744.89</v>
      </c>
      <c r="G10" s="4">
        <f>ROUND(SUM(G3:G9),5)</f>
        <v>588536.49</v>
      </c>
      <c r="H10" s="4">
        <f>ROUND((F10-G10),5)</f>
        <v>3208.4</v>
      </c>
      <c r="I10" s="17"/>
      <c r="J10" s="4">
        <f>ROUND(SUM(J3:J9),5)</f>
        <v>591744.89</v>
      </c>
      <c r="K10" s="4">
        <f>ROUND(SUM(K3:K9),5)</f>
        <v>990689.74</v>
      </c>
      <c r="L10" s="4">
        <f>ROUND((J10-K10),5)</f>
        <v>-398944.85</v>
      </c>
      <c r="M10" s="5">
        <f>ROUND(IF(K10=0, IF(J10=0, 0, 1), J10/K10),5)</f>
        <v>0.59731000000000001</v>
      </c>
    </row>
    <row r="11" spans="1:13" x14ac:dyDescent="0.25">
      <c r="A11" s="1"/>
      <c r="B11" s="1" t="s">
        <v>8</v>
      </c>
      <c r="C11" s="1"/>
      <c r="D11" s="1"/>
      <c r="E11" s="1"/>
      <c r="F11" s="2">
        <f>F10</f>
        <v>591744.89</v>
      </c>
      <c r="G11" s="2">
        <f>G10</f>
        <v>588536.49</v>
      </c>
      <c r="H11" s="2">
        <f>ROUND((F11-G11),5)</f>
        <v>3208.4</v>
      </c>
      <c r="I11" s="17"/>
      <c r="J11" s="2">
        <f>J10</f>
        <v>591744.89</v>
      </c>
      <c r="K11" s="2">
        <f>K10</f>
        <v>990689.74</v>
      </c>
      <c r="L11" s="2">
        <f>ROUND((J11-K11),5)</f>
        <v>-398944.85</v>
      </c>
      <c r="M11" s="3">
        <f>ROUND(IF(K11=0, IF(J11=0, 0, 1), J11/K11),5)</f>
        <v>0.59731000000000001</v>
      </c>
    </row>
    <row r="12" spans="1:13" x14ac:dyDescent="0.25">
      <c r="A12" s="1"/>
      <c r="B12" s="1"/>
      <c r="C12" s="1" t="s">
        <v>9</v>
      </c>
      <c r="D12" s="1"/>
      <c r="E12" s="1"/>
      <c r="F12" s="2"/>
      <c r="G12" s="2"/>
      <c r="H12" s="2"/>
      <c r="I12" s="17"/>
      <c r="J12" s="2"/>
      <c r="K12" s="2"/>
      <c r="L12" s="2"/>
      <c r="M12" s="3"/>
    </row>
    <row r="13" spans="1:13" x14ac:dyDescent="0.25">
      <c r="A13" s="1"/>
      <c r="B13" s="1"/>
      <c r="C13" s="1"/>
      <c r="D13" s="1" t="s">
        <v>10</v>
      </c>
      <c r="E13" s="1"/>
      <c r="F13" s="2">
        <v>311696.36</v>
      </c>
      <c r="G13" s="2">
        <v>332215.83</v>
      </c>
      <c r="H13" s="2">
        <f t="shared" ref="H13:H18" si="0">ROUND((F13-G13),5)</f>
        <v>-20519.47</v>
      </c>
      <c r="I13" s="17"/>
      <c r="J13" s="2">
        <v>311696.36</v>
      </c>
      <c r="K13" s="2">
        <v>553084.32999999996</v>
      </c>
      <c r="L13" s="2">
        <f t="shared" ref="L13:L18" si="1">ROUND((J13-K13),5)</f>
        <v>-241387.97</v>
      </c>
      <c r="M13" s="3">
        <f t="shared" ref="M13:M18" si="2">ROUND(IF(K13=0, IF(J13=0, 0, 1), J13/K13),5)</f>
        <v>0.56355999999999995</v>
      </c>
    </row>
    <row r="14" spans="1:13" x14ac:dyDescent="0.25">
      <c r="A14" s="1"/>
      <c r="B14" s="1"/>
      <c r="C14" s="1"/>
      <c r="D14" s="1" t="s">
        <v>11</v>
      </c>
      <c r="E14" s="1"/>
      <c r="F14" s="2">
        <v>57441.52</v>
      </c>
      <c r="G14" s="2">
        <v>61931.09</v>
      </c>
      <c r="H14" s="2">
        <f t="shared" si="0"/>
        <v>-4489.57</v>
      </c>
      <c r="I14" s="17"/>
      <c r="J14" s="2">
        <v>56463.519999999997</v>
      </c>
      <c r="K14" s="2">
        <v>106167.69</v>
      </c>
      <c r="L14" s="2">
        <f t="shared" si="1"/>
        <v>-49704.17</v>
      </c>
      <c r="M14" s="3">
        <f t="shared" si="2"/>
        <v>0.53183000000000002</v>
      </c>
    </row>
    <row r="15" spans="1:13" x14ac:dyDescent="0.25">
      <c r="A15" s="1"/>
      <c r="B15" s="1"/>
      <c r="C15" s="1"/>
      <c r="D15" s="1" t="s">
        <v>12</v>
      </c>
      <c r="E15" s="1"/>
      <c r="F15" s="2">
        <v>24865.78</v>
      </c>
      <c r="G15" s="2">
        <v>24681.4</v>
      </c>
      <c r="H15" s="2">
        <f t="shared" si="0"/>
        <v>184.38</v>
      </c>
      <c r="I15" s="17"/>
      <c r="J15" s="2">
        <v>24865.78</v>
      </c>
      <c r="K15" s="2">
        <v>42310.95</v>
      </c>
      <c r="L15" s="2">
        <f t="shared" si="1"/>
        <v>-17445.169999999998</v>
      </c>
      <c r="M15" s="3">
        <f t="shared" si="2"/>
        <v>0.58769000000000005</v>
      </c>
    </row>
    <row r="16" spans="1:13" x14ac:dyDescent="0.25">
      <c r="A16" s="1"/>
      <c r="B16" s="1"/>
      <c r="C16" s="1"/>
      <c r="D16" s="1" t="s">
        <v>13</v>
      </c>
      <c r="E16" s="1"/>
      <c r="F16" s="2">
        <v>-38.64</v>
      </c>
      <c r="G16" s="2">
        <v>875</v>
      </c>
      <c r="H16" s="2">
        <f t="shared" si="0"/>
        <v>-913.64</v>
      </c>
      <c r="I16" s="17"/>
      <c r="J16" s="2">
        <v>-38.64</v>
      </c>
      <c r="K16" s="2">
        <v>1500</v>
      </c>
      <c r="L16" s="2">
        <f t="shared" si="1"/>
        <v>-1538.64</v>
      </c>
      <c r="M16" s="3">
        <f t="shared" si="2"/>
        <v>-2.5760000000000002E-2</v>
      </c>
    </row>
    <row r="17" spans="1:13" x14ac:dyDescent="0.25">
      <c r="A17" s="1"/>
      <c r="B17" s="1"/>
      <c r="C17" s="1"/>
      <c r="D17" s="1" t="s">
        <v>14</v>
      </c>
      <c r="E17" s="1"/>
      <c r="F17" s="2">
        <v>13289.99</v>
      </c>
      <c r="G17" s="2">
        <v>8161.28</v>
      </c>
      <c r="H17" s="2">
        <f t="shared" si="0"/>
        <v>5128.71</v>
      </c>
      <c r="I17" s="17"/>
      <c r="J17" s="2">
        <v>13289.99</v>
      </c>
      <c r="K17" s="2">
        <v>11077.93</v>
      </c>
      <c r="L17" s="2">
        <f t="shared" si="1"/>
        <v>2212.06</v>
      </c>
      <c r="M17" s="3">
        <f t="shared" si="2"/>
        <v>1.1996800000000001</v>
      </c>
    </row>
    <row r="18" spans="1:13" x14ac:dyDescent="0.25">
      <c r="A18" s="1"/>
      <c r="B18" s="1"/>
      <c r="C18" s="1"/>
      <c r="D18" s="1" t="s">
        <v>15</v>
      </c>
      <c r="E18" s="1"/>
      <c r="F18" s="2">
        <v>17920.5</v>
      </c>
      <c r="G18" s="2">
        <v>37841.65</v>
      </c>
      <c r="H18" s="2">
        <f t="shared" si="0"/>
        <v>-19921.150000000001</v>
      </c>
      <c r="I18" s="17"/>
      <c r="J18" s="2">
        <v>17920.5</v>
      </c>
      <c r="K18" s="2">
        <v>58900</v>
      </c>
      <c r="L18" s="2">
        <f t="shared" si="1"/>
        <v>-40979.5</v>
      </c>
      <c r="M18" s="3">
        <f t="shared" si="2"/>
        <v>0.30425000000000002</v>
      </c>
    </row>
    <row r="19" spans="1:13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17"/>
      <c r="J19" s="2"/>
      <c r="K19" s="2"/>
      <c r="L19" s="2"/>
      <c r="M19" s="3"/>
    </row>
    <row r="20" spans="1:13" x14ac:dyDescent="0.25">
      <c r="A20" s="1"/>
      <c r="B20" s="1"/>
      <c r="C20" s="1"/>
      <c r="D20" s="1"/>
      <c r="E20" s="1" t="s">
        <v>17</v>
      </c>
      <c r="F20" s="2">
        <v>8511.5</v>
      </c>
      <c r="G20" s="2">
        <v>13037.81</v>
      </c>
      <c r="H20" s="2">
        <f t="shared" ref="H20:H31" si="3">ROUND((F20-G20),5)</f>
        <v>-4526.3100000000004</v>
      </c>
      <c r="I20" s="17"/>
      <c r="J20" s="2">
        <v>8511.5</v>
      </c>
      <c r="K20" s="2">
        <v>22350.560000000001</v>
      </c>
      <c r="L20" s="2">
        <f t="shared" ref="L20:L31" si="4">ROUND((J20-K20),5)</f>
        <v>-13839.06</v>
      </c>
      <c r="M20" s="3">
        <f t="shared" ref="M20:M31" si="5">ROUND(IF(K20=0, IF(J20=0, 0, 1), J20/K20),5)</f>
        <v>0.38081999999999999</v>
      </c>
    </row>
    <row r="21" spans="1:13" x14ac:dyDescent="0.25">
      <c r="A21" s="1"/>
      <c r="B21" s="1"/>
      <c r="C21" s="1"/>
      <c r="D21" s="1"/>
      <c r="E21" s="1" t="s">
        <v>18</v>
      </c>
      <c r="F21" s="2">
        <v>10590.45</v>
      </c>
      <c r="G21" s="2">
        <v>7291.7</v>
      </c>
      <c r="H21" s="2">
        <f t="shared" si="3"/>
        <v>3298.75</v>
      </c>
      <c r="I21" s="17"/>
      <c r="J21" s="2">
        <v>10590.45</v>
      </c>
      <c r="K21" s="2">
        <v>12500</v>
      </c>
      <c r="L21" s="2">
        <f t="shared" si="4"/>
        <v>-1909.55</v>
      </c>
      <c r="M21" s="3">
        <f t="shared" si="5"/>
        <v>0.84723999999999999</v>
      </c>
    </row>
    <row r="22" spans="1:13" x14ac:dyDescent="0.25">
      <c r="A22" s="1"/>
      <c r="B22" s="1"/>
      <c r="C22" s="1"/>
      <c r="D22" s="1"/>
      <c r="E22" s="1" t="s">
        <v>19</v>
      </c>
      <c r="F22" s="2">
        <v>1440</v>
      </c>
      <c r="G22" s="2">
        <v>11083.35</v>
      </c>
      <c r="H22" s="2">
        <f t="shared" si="3"/>
        <v>-9643.35</v>
      </c>
      <c r="I22" s="17"/>
      <c r="J22" s="2">
        <v>1440</v>
      </c>
      <c r="K22" s="2">
        <v>19000</v>
      </c>
      <c r="L22" s="2">
        <f t="shared" si="4"/>
        <v>-17560</v>
      </c>
      <c r="M22" s="3">
        <f t="shared" si="5"/>
        <v>7.5789999999999996E-2</v>
      </c>
    </row>
    <row r="23" spans="1:13" x14ac:dyDescent="0.25">
      <c r="A23" s="1"/>
      <c r="B23" s="1"/>
      <c r="C23" s="1"/>
      <c r="D23" s="1"/>
      <c r="E23" s="1" t="s">
        <v>20</v>
      </c>
      <c r="F23" s="2">
        <v>355.14</v>
      </c>
      <c r="G23" s="2">
        <v>875</v>
      </c>
      <c r="H23" s="2">
        <f t="shared" si="3"/>
        <v>-519.86</v>
      </c>
      <c r="I23" s="17"/>
      <c r="J23" s="2">
        <v>355.14</v>
      </c>
      <c r="K23" s="2">
        <v>1500</v>
      </c>
      <c r="L23" s="2">
        <f t="shared" si="4"/>
        <v>-1144.8599999999999</v>
      </c>
      <c r="M23" s="3">
        <f t="shared" si="5"/>
        <v>0.23676</v>
      </c>
    </row>
    <row r="24" spans="1:13" x14ac:dyDescent="0.25">
      <c r="A24" s="1"/>
      <c r="B24" s="1"/>
      <c r="C24" s="1"/>
      <c r="D24" s="1"/>
      <c r="E24" s="1" t="s">
        <v>21</v>
      </c>
      <c r="F24" s="2">
        <v>5339.93</v>
      </c>
      <c r="G24" s="2">
        <v>5250</v>
      </c>
      <c r="H24" s="2">
        <f t="shared" si="3"/>
        <v>89.93</v>
      </c>
      <c r="I24" s="17"/>
      <c r="J24" s="2">
        <v>5339.93</v>
      </c>
      <c r="K24" s="2">
        <v>9000</v>
      </c>
      <c r="L24" s="2">
        <f t="shared" si="4"/>
        <v>-3660.07</v>
      </c>
      <c r="M24" s="3">
        <f t="shared" si="5"/>
        <v>0.59333000000000002</v>
      </c>
    </row>
    <row r="25" spans="1:13" x14ac:dyDescent="0.25">
      <c r="A25" s="1"/>
      <c r="B25" s="1"/>
      <c r="C25" s="1"/>
      <c r="D25" s="1"/>
      <c r="E25" s="1" t="s">
        <v>22</v>
      </c>
      <c r="F25" s="2">
        <v>783.8</v>
      </c>
      <c r="G25" s="2">
        <v>875</v>
      </c>
      <c r="H25" s="2">
        <f t="shared" si="3"/>
        <v>-91.2</v>
      </c>
      <c r="I25" s="17"/>
      <c r="J25" s="2">
        <v>783.8</v>
      </c>
      <c r="K25" s="2">
        <v>1500</v>
      </c>
      <c r="L25" s="2">
        <f t="shared" si="4"/>
        <v>-716.2</v>
      </c>
      <c r="M25" s="3">
        <f t="shared" si="5"/>
        <v>0.52253000000000005</v>
      </c>
    </row>
    <row r="26" spans="1:13" x14ac:dyDescent="0.25">
      <c r="A26" s="1"/>
      <c r="B26" s="1"/>
      <c r="C26" s="1"/>
      <c r="D26" s="1"/>
      <c r="E26" s="1" t="s">
        <v>23</v>
      </c>
      <c r="F26" s="2">
        <v>49547.38</v>
      </c>
      <c r="G26" s="2">
        <v>43867.65</v>
      </c>
      <c r="H26" s="2">
        <f t="shared" si="3"/>
        <v>5679.73</v>
      </c>
      <c r="I26" s="17"/>
      <c r="J26" s="2">
        <v>55397.64</v>
      </c>
      <c r="K26" s="2">
        <v>75201.600000000006</v>
      </c>
      <c r="L26" s="2">
        <f t="shared" si="4"/>
        <v>-19803.96</v>
      </c>
      <c r="M26" s="3">
        <f t="shared" si="5"/>
        <v>0.73665999999999998</v>
      </c>
    </row>
    <row r="27" spans="1:13" x14ac:dyDescent="0.25">
      <c r="A27" s="1"/>
      <c r="B27" s="1"/>
      <c r="C27" s="1"/>
      <c r="D27" s="1"/>
      <c r="E27" s="1" t="s">
        <v>24</v>
      </c>
      <c r="F27" s="2">
        <v>8994.15</v>
      </c>
      <c r="G27" s="2">
        <v>3042.66</v>
      </c>
      <c r="H27" s="2">
        <f t="shared" si="3"/>
        <v>5951.49</v>
      </c>
      <c r="I27" s="17"/>
      <c r="J27" s="2">
        <v>8994.15</v>
      </c>
      <c r="K27" s="2">
        <v>5215.96</v>
      </c>
      <c r="L27" s="2">
        <f t="shared" si="4"/>
        <v>3778.19</v>
      </c>
      <c r="M27" s="3">
        <f t="shared" si="5"/>
        <v>1.72435</v>
      </c>
    </row>
    <row r="28" spans="1:13" x14ac:dyDescent="0.25">
      <c r="A28" s="1"/>
      <c r="B28" s="1"/>
      <c r="C28" s="1"/>
      <c r="D28" s="1"/>
      <c r="E28" s="1" t="s">
        <v>25</v>
      </c>
      <c r="F28" s="2">
        <v>8512</v>
      </c>
      <c r="G28" s="2">
        <v>2916.65</v>
      </c>
      <c r="H28" s="2">
        <f t="shared" si="3"/>
        <v>5595.35</v>
      </c>
      <c r="I28" s="17"/>
      <c r="J28" s="2">
        <v>8512</v>
      </c>
      <c r="K28" s="2">
        <v>5000</v>
      </c>
      <c r="L28" s="2">
        <f t="shared" si="4"/>
        <v>3512</v>
      </c>
      <c r="M28" s="3">
        <f t="shared" si="5"/>
        <v>1.7023999999999999</v>
      </c>
    </row>
    <row r="29" spans="1:13" x14ac:dyDescent="0.25">
      <c r="A29" s="1"/>
      <c r="B29" s="1"/>
      <c r="C29" s="1"/>
      <c r="D29" s="1"/>
      <c r="E29" s="1" t="s">
        <v>26</v>
      </c>
      <c r="F29" s="2">
        <v>6737.71</v>
      </c>
      <c r="G29" s="2">
        <v>15000</v>
      </c>
      <c r="H29" s="2">
        <f t="shared" si="3"/>
        <v>-8262.2900000000009</v>
      </c>
      <c r="I29" s="17"/>
      <c r="J29" s="2">
        <v>6737.71</v>
      </c>
      <c r="K29" s="2">
        <v>15000</v>
      </c>
      <c r="L29" s="2">
        <f t="shared" si="4"/>
        <v>-8262.2900000000009</v>
      </c>
      <c r="M29" s="3">
        <f t="shared" si="5"/>
        <v>0.44918000000000002</v>
      </c>
    </row>
    <row r="30" spans="1:13" x14ac:dyDescent="0.25">
      <c r="A30" s="1"/>
      <c r="B30" s="1"/>
      <c r="C30" s="1"/>
      <c r="D30" s="1"/>
      <c r="E30" s="1" t="s">
        <v>27</v>
      </c>
      <c r="F30" s="2">
        <v>10949.6</v>
      </c>
      <c r="G30" s="2">
        <v>11666.65</v>
      </c>
      <c r="H30" s="2">
        <f t="shared" si="3"/>
        <v>-717.05</v>
      </c>
      <c r="I30" s="17"/>
      <c r="J30" s="2">
        <v>10949.6</v>
      </c>
      <c r="K30" s="2">
        <v>20000</v>
      </c>
      <c r="L30" s="2">
        <f t="shared" si="4"/>
        <v>-9050.4</v>
      </c>
      <c r="M30" s="3">
        <f t="shared" si="5"/>
        <v>0.54747999999999997</v>
      </c>
    </row>
    <row r="31" spans="1:13" x14ac:dyDescent="0.25">
      <c r="A31" s="1"/>
      <c r="B31" s="1"/>
      <c r="C31" s="1"/>
      <c r="D31" s="1"/>
      <c r="E31" s="1" t="s">
        <v>28</v>
      </c>
      <c r="F31" s="2">
        <v>5434.32</v>
      </c>
      <c r="G31" s="2">
        <v>4771.2</v>
      </c>
      <c r="H31" s="2">
        <f t="shared" si="3"/>
        <v>663.12</v>
      </c>
      <c r="I31" s="17"/>
      <c r="J31" s="2">
        <v>5933.06</v>
      </c>
      <c r="K31" s="2">
        <v>8179.2</v>
      </c>
      <c r="L31" s="2">
        <f t="shared" si="4"/>
        <v>-2246.14</v>
      </c>
      <c r="M31" s="3">
        <f t="shared" si="5"/>
        <v>0.72538000000000002</v>
      </c>
    </row>
    <row r="32" spans="1:13" ht="15.75" thickBot="1" x14ac:dyDescent="0.3">
      <c r="A32" s="1"/>
      <c r="B32" s="1"/>
      <c r="C32" s="1"/>
      <c r="D32" s="1"/>
      <c r="E32" s="1" t="s">
        <v>29</v>
      </c>
      <c r="F32" s="6">
        <v>109.3</v>
      </c>
      <c r="G32" s="6"/>
      <c r="H32" s="6"/>
      <c r="I32" s="17"/>
      <c r="J32" s="6">
        <v>109.3</v>
      </c>
      <c r="K32" s="6"/>
      <c r="L32" s="6"/>
      <c r="M32" s="7"/>
    </row>
    <row r="33" spans="1:13" x14ac:dyDescent="0.25">
      <c r="A33" s="1"/>
      <c r="B33" s="1"/>
      <c r="C33" s="1"/>
      <c r="D33" s="1" t="s">
        <v>30</v>
      </c>
      <c r="E33" s="1"/>
      <c r="F33" s="2">
        <f>ROUND(SUM(F19:F32),5)</f>
        <v>117305.28</v>
      </c>
      <c r="G33" s="2">
        <f>ROUND(SUM(G19:G32),5)</f>
        <v>119677.67</v>
      </c>
      <c r="H33" s="2">
        <f>ROUND((F33-G33),5)</f>
        <v>-2372.39</v>
      </c>
      <c r="I33" s="17"/>
      <c r="J33" s="2">
        <f>ROUND(SUM(J19:J32),5)</f>
        <v>123654.28</v>
      </c>
      <c r="K33" s="2">
        <f>ROUND(SUM(K19:K32),5)</f>
        <v>194447.32</v>
      </c>
      <c r="L33" s="2">
        <f>ROUND((J33-K33),5)</f>
        <v>-70793.039999999994</v>
      </c>
      <c r="M33" s="3">
        <f>ROUND(IF(K33=0, IF(J33=0, 0, 1), J33/K33),5)</f>
        <v>0.63593</v>
      </c>
    </row>
    <row r="34" spans="1:13" x14ac:dyDescent="0.25">
      <c r="A34" s="1"/>
      <c r="B34" s="1"/>
      <c r="C34" s="1"/>
      <c r="D34" s="1" t="s">
        <v>31</v>
      </c>
      <c r="E34" s="1"/>
      <c r="F34" s="2">
        <v>0</v>
      </c>
      <c r="G34" s="2">
        <v>139255.6</v>
      </c>
      <c r="H34" s="2">
        <f>ROUND((F34-G34),5)</f>
        <v>-139255.6</v>
      </c>
      <c r="I34" s="17"/>
      <c r="J34" s="2">
        <v>0</v>
      </c>
      <c r="K34" s="2">
        <v>-0.01</v>
      </c>
      <c r="L34" s="2">
        <f>ROUND((J34-K34),5)</f>
        <v>0.01</v>
      </c>
      <c r="M34" s="3">
        <f>ROUND(IF(K34=0, IF(J34=0, 0, 1), J34/K34),5)</f>
        <v>0</v>
      </c>
    </row>
    <row r="35" spans="1:13" ht="15.75" thickBot="1" x14ac:dyDescent="0.3">
      <c r="A35" s="1"/>
      <c r="B35" s="1"/>
      <c r="C35" s="1"/>
      <c r="D35" s="1" t="s">
        <v>32</v>
      </c>
      <c r="E35" s="1"/>
      <c r="F35" s="2">
        <v>6602.63</v>
      </c>
      <c r="G35" s="2">
        <v>0</v>
      </c>
      <c r="H35" s="2">
        <f>ROUND((F35-G35),5)</f>
        <v>6602.63</v>
      </c>
      <c r="I35" s="17"/>
      <c r="J35" s="2">
        <v>6602.63</v>
      </c>
      <c r="K35" s="2">
        <v>0</v>
      </c>
      <c r="L35" s="2">
        <f>ROUND((J35-K35),5)</f>
        <v>6602.63</v>
      </c>
      <c r="M35" s="3">
        <f>ROUND(IF(K35=0, IF(J35=0, 0, 1), J35/K35),5)</f>
        <v>1</v>
      </c>
    </row>
    <row r="36" spans="1:13" x14ac:dyDescent="0.25">
      <c r="A36" s="1"/>
      <c r="B36" s="1"/>
      <c r="C36" s="1" t="s">
        <v>33</v>
      </c>
      <c r="D36" s="1"/>
      <c r="E36" s="1"/>
      <c r="F36" s="8">
        <f>ROUND(SUM(F12:F18)+SUM(F33:F35),5)</f>
        <v>549083.42000000004</v>
      </c>
      <c r="G36" s="8">
        <f>ROUND(SUM(G12:G18)+SUM(G33:G35),5)</f>
        <v>724639.52</v>
      </c>
      <c r="H36" s="8">
        <f>ROUND((F36-G36),5)</f>
        <v>-175556.1</v>
      </c>
      <c r="I36" s="17"/>
      <c r="J36" s="8">
        <f>ROUND(SUM(J12:J18)+SUM(J33:J35),5)</f>
        <v>554454.42000000004</v>
      </c>
      <c r="K36" s="8">
        <f>ROUND(SUM(K12:K18)+SUM(K33:K35),5)</f>
        <v>967488.21</v>
      </c>
      <c r="L36" s="8">
        <f>ROUND((J36-K36),5)</f>
        <v>-413033.79</v>
      </c>
      <c r="M36" s="9">
        <f>ROUND(IF(K36=0, IF(J36=0, 0, 1), J36/K36),5)</f>
        <v>0.57308999999999999</v>
      </c>
    </row>
  </sheetData>
  <pageMargins left="0.7" right="0.7" top="0.75" bottom="0.75" header="0.1" footer="0.3"/>
  <pageSetup orientation="portrait" r:id="rId1"/>
  <headerFooter>
    <oddHeader>&amp;L&amp;"Arial,Bold"&amp;8 12:34 PM
&amp;"Arial,Bold"&amp;8 02/06/23
&amp;"Arial,Bold"&amp;8 Accrual Basis&amp;C&amp;"Arial,Bold"&amp;12 Red Rock Center for Independence
&amp;"Arial,Bold"&amp;14 Profit &amp;&amp; Loss Budget vs. Actual
&amp;"Arial,Bold"&amp;10 July 2022 through January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Rick McFadden</cp:lastModifiedBy>
  <dcterms:created xsi:type="dcterms:W3CDTF">2023-02-06T19:34:06Z</dcterms:created>
  <dcterms:modified xsi:type="dcterms:W3CDTF">2023-03-01T19:43:41Z</dcterms:modified>
</cp:coreProperties>
</file>