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0-2022\"/>
    </mc:Choice>
  </mc:AlternateContent>
  <xr:revisionPtr revIDLastSave="0" documentId="13_ncr:1_{7767BF11-9EF0-4801-AC3A-E9D09A0F4A19}" xr6:coauthVersionLast="47" xr6:coauthVersionMax="47" xr10:uidLastSave="{00000000-0000-0000-0000-000000000000}"/>
  <bookViews>
    <workbookView xWindow="-120" yWindow="-120" windowWidth="29040" windowHeight="15840" xr2:uid="{E424CEFF-A321-405B-A379-B685332A33B1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Sheet1!$4:$4,Sheet1!$5:$5,Sheet1!$6:$6,Sheet1!$7:$7,Sheet1!$8:$8,Sheet1!$12:$12,Sheet1!$13:$13,Sheet1!$14:$14,Sheet1!$15:$15,Sheet1!$16:$16,Sheet1!$17:$17,Sheet1!$19:$19,Sheet1!$20:$20,Sheet1!$21:$21,Sheet1!$22:$22,Sheet1!$23:$23</definedName>
    <definedName name="QB_DATA_1" localSheetId="0" hidden="1">Sheet1!$24:$24,Sheet1!$25:$25,Sheet1!$26:$26,Sheet1!$27:$27,Sheet1!$28:$28,Sheet1!$29:$29,Sheet1!$30:$30,Sheet1!$32:$32,Sheet1!$33:$33</definedName>
    <definedName name="QB_FORMULA_0" localSheetId="0" hidden="1">Sheet1!$H$4,Sheet1!#REF!,Sheet1!$H$6,Sheet1!#REF!,Sheet1!$F$9,Sheet1!$G$9,Sheet1!$H$9,Sheet1!#REF!,Sheet1!$F$10,Sheet1!$G$10,Sheet1!$H$10,Sheet1!#REF!,Sheet1!$H$12,Sheet1!#REF!,Sheet1!$H$13,Sheet1!#REF!</definedName>
    <definedName name="QB_FORMULA_1" localSheetId="0" hidden="1">Sheet1!$H$14,Sheet1!#REF!,Sheet1!$H$15,Sheet1!#REF!,Sheet1!$H$16,Sheet1!#REF!,Sheet1!$H$17,Sheet1!#REF!,Sheet1!$H$19,Sheet1!#REF!,Sheet1!$H$20,Sheet1!#REF!,Sheet1!$H$21,Sheet1!#REF!,Sheet1!$H$22,Sheet1!#REF!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Sheet1!$H$23,Sheet1!#REF!,Sheet1!$H$24,Sheet1!#REF!,Sheet1!$H$25,Sheet1!#REF!,Sheet1!$H$26,Sheet1!#REF!,Sheet1!$H$27,Sheet1!#REF!,Sheet1!$H$28,Sheet1!#REF!,Sheet1!$H$29,Sheet1!#REF!,Sheet1!$H$30,Sheet1!#REF!</definedName>
    <definedName name="QB_FORMULA_3" localSheetId="0" hidden="1">Sheet1!$F$31,Sheet1!$G$31,Sheet1!$H$31,Sheet1!#REF!,Sheet1!$H$32,Sheet1!#REF!,Sheet1!$H$33,Sheet1!#REF!,Sheet1!$F$34,Sheet1!$G$34,Sheet1!$H$34,Sheet1!#REF!,Sheet1!#REF!,Sheet1!#REF!,Sheet1!#REF!,Sheet1!#REF!</definedName>
    <definedName name="QB_ROW_10330" localSheetId="0" hidden="1">Sheet1!$D$4</definedName>
    <definedName name="QB_ROW_103330" localSheetId="0" hidden="1">Sheet1!$D$33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Sheet1!$C$34</definedName>
    <definedName name="QB_ROW_22330" localSheetId="0" hidden="1">Sheet1!$D$17</definedName>
    <definedName name="QB_ROW_224240" localSheetId="0" hidden="1">Sheet1!$E$20</definedName>
    <definedName name="QB_ROW_225240" localSheetId="0" hidden="1">Sheet1!$E$27</definedName>
    <definedName name="QB_ROW_23030" localSheetId="0" hidden="1">Sheet1!$D$18</definedName>
    <definedName name="QB_ROW_233230" localSheetId="0" hidden="1">Sheet1!$D$8</definedName>
    <definedName name="QB_ROW_23330" localSheetId="0" hidden="1">Sheet1!$D$31</definedName>
    <definedName name="QB_ROW_24230" localSheetId="0" hidden="1">Sheet1!$D$16</definedName>
    <definedName name="QB_ROW_26330" localSheetId="0" hidden="1">Sheet1!$D$15</definedName>
    <definedName name="QB_ROW_268230" localSheetId="0" hidden="1">Sheet1!$D$32</definedName>
    <definedName name="QB_ROW_286240" localSheetId="0" hidden="1">Sheet1!$E$28</definedName>
    <definedName name="QB_ROW_302230" localSheetId="0" hidden="1">Sheet1!$D$7</definedName>
    <definedName name="QB_ROW_31240" localSheetId="0" hidden="1">Sheet1!$E$19</definedName>
    <definedName name="QB_ROW_34240" localSheetId="0" hidden="1">Sheet1!$E$21</definedName>
    <definedName name="QB_ROW_36340" localSheetId="0" hidden="1">Sheet1!$E$22</definedName>
    <definedName name="QB_ROW_38240" localSheetId="0" hidden="1">Sheet1!$E$23</definedName>
    <definedName name="QB_ROW_40240" localSheetId="0" hidden="1">Sheet1!$E$24</definedName>
    <definedName name="QB_ROW_41240" localSheetId="0" hidden="1">Sheet1!$E$25</definedName>
    <definedName name="QB_ROW_42240" localSheetId="0" hidden="1">Sheet1!$E$26</definedName>
    <definedName name="QB_ROW_43340" localSheetId="0" hidden="1">Sheet1!$E$29</definedName>
    <definedName name="QB_ROW_44240" localSheetId="0" hidden="1">Sheet1!$E$30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CANSUPPORTUPDATE" localSheetId="0">TRUE</definedName>
    <definedName name="QBCOMPANYFILENAME" localSheetId="0">"C:\Users\Public\Documents\Intuit\QuickBooks\Company Files\red rock center for independence 10-13-2022.qb.qbw"</definedName>
    <definedName name="QBENDDATE" localSheetId="0">20220930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4" i="1" s="1"/>
  <c r="J9" i="1"/>
  <c r="J10" i="1" s="1"/>
  <c r="M33" i="1"/>
  <c r="L33" i="1"/>
  <c r="M32" i="1"/>
  <c r="L32" i="1"/>
  <c r="K31" i="1"/>
  <c r="K34" i="1" s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4" i="1"/>
  <c r="L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G9" i="1"/>
  <c r="F9" i="1"/>
  <c r="H6" i="1"/>
  <c r="H4" i="1"/>
  <c r="H9" i="1" l="1"/>
  <c r="M31" i="1"/>
  <c r="H31" i="1"/>
  <c r="F10" i="1"/>
  <c r="G10" i="1"/>
  <c r="G34" i="1"/>
  <c r="L9" i="1"/>
  <c r="F34" i="1"/>
  <c r="M9" i="1"/>
  <c r="M10" i="1"/>
  <c r="L34" i="1"/>
  <c r="L10" i="1"/>
  <c r="L31" i="1"/>
  <c r="H10" i="1" l="1"/>
  <c r="H34" i="1"/>
  <c r="M34" i="1"/>
</calcChain>
</file>

<file path=xl/sharedStrings.xml><?xml version="1.0" encoding="utf-8"?>
<sst xmlns="http://schemas.openxmlformats.org/spreadsheetml/2006/main" count="40" uniqueCount="38">
  <si>
    <t>Income</t>
  </si>
  <si>
    <t>4100 · Grants</t>
  </si>
  <si>
    <t>4200 · Program Income</t>
  </si>
  <si>
    <t>4300 · Unrestricted</t>
  </si>
  <si>
    <t>4360 · Restricted Donations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</si>
  <si>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</si>
  <si>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</si>
  <si>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</si>
  <si>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</si>
  <si>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</si>
  <si>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</si>
  <si>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</si>
  <si>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</si>
  <si>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</si>
  <si>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</si>
  <si>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</si>
  <si>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</si>
  <si>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</si>
  <si>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</si>
  <si>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</si>
  <si>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</si>
  <si>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</si>
  <si>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</si>
  <si>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</si>
  <si>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</si>
  <si>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</si>
  <si>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</si>
  <si>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</si>
  <si>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Total 6800 · Other</t>
  </si>
  <si>
    <t>6900 · INDIRECT EXPENSES</t>
  </si>
  <si>
    <t>7100 · Unrestricted expense</t>
  </si>
  <si>
    <t>Total Expense</t>
  </si>
  <si>
    <t>25%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</si>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</sst>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DEB6E5-80CD-87F5-7CAB-D97702098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0487-6411-4EB2-BDEA-77EB7D9B689B}">
  <sheetPr codeName="Sheet1"/>
  <dimension ref="A1:M34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S19" sqref="S19"/>
    </sheetView>
  </sheetViews>
  <sheetFormatPr defaultRowHeight="15" x14ac:dyDescent="0.25"/>
  <cols>
    <col min="1" max="4" width="3" style="13" customWidth="1"/>
    <col min="5" max="5" width="26.5703125" style="13" customWidth="1"/>
    <col min="6" max="7" width="9.28515625" style="14" bestFit="1" customWidth="1"/>
    <col min="8" max="8" width="11.7109375" style="14" customWidth="1"/>
    <col min="9" max="9" width="4.28515625" customWidth="1"/>
    <col min="10" max="10" width="9.28515625" style="14" bestFit="1" customWidth="1"/>
    <col min="11" max="11" width="9.28515625" bestFit="1" customWidth="1"/>
    <col min="12" max="12" width="12" bestFit="1" customWidth="1"/>
    <col min="13" max="13" width="10.140625" bestFit="1" customWidth="1"/>
  </cols>
  <sheetData>
    <row r="1" spans="1:13" ht="16.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M1" s="16" t="s">
        <v>32</v>
      </c>
    </row>
    <row r="2" spans="1:13" s="12" customFormat="1" ht="24.75" thickTop="1" thickBot="1" x14ac:dyDescent="0.3">
      <c r="A2" s="11"/>
      <c r="B2" s="11"/>
      <c r="C2" s="11"/>
      <c r="D2" s="11"/>
      <c r="E2" s="11"/>
      <c r="F2" s="17" t="s">
        <v>33</v>
      </c>
      <c r="G2" s="18" t="s">
        <v>34</v>
      </c>
      <c r="H2" s="17" t="s">
        <v>35</v>
      </c>
      <c r="I2" s="19"/>
      <c r="J2" s="17" t="s">
        <v>33</v>
      </c>
      <c r="K2" s="18" t="s">
        <v>36</v>
      </c>
      <c r="L2" s="17" t="s">
        <v>35</v>
      </c>
      <c r="M2" s="16" t="s">
        <v>37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9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197051.48</v>
      </c>
      <c r="G4" s="2">
        <v>266813.89</v>
      </c>
      <c r="H4" s="2">
        <f>ROUND((F4-G4),5)</f>
        <v>-69762.41</v>
      </c>
      <c r="I4" s="19"/>
      <c r="J4" s="2">
        <v>197051.48</v>
      </c>
      <c r="K4" s="2">
        <v>990689.74</v>
      </c>
      <c r="L4" s="2">
        <f>ROUND((J4-K4),5)</f>
        <v>-793638.26</v>
      </c>
      <c r="M4" s="3">
        <f>ROUND(IF(K4=0, IF(J4=0, 0, 1), J4/K4),5)</f>
        <v>0.19889999999999999</v>
      </c>
    </row>
    <row r="5" spans="1:13" x14ac:dyDescent="0.25">
      <c r="A5" s="1"/>
      <c r="B5" s="1"/>
      <c r="C5" s="1"/>
      <c r="D5" s="1" t="s">
        <v>2</v>
      </c>
      <c r="E5" s="1"/>
      <c r="F5" s="2">
        <v>1060</v>
      </c>
      <c r="G5" s="2"/>
      <c r="H5" s="2"/>
      <c r="I5" s="19"/>
      <c r="J5" s="2">
        <v>1060</v>
      </c>
      <c r="K5" s="2"/>
      <c r="L5" s="2"/>
      <c r="M5" s="3"/>
    </row>
    <row r="6" spans="1:13" x14ac:dyDescent="0.25">
      <c r="A6" s="1"/>
      <c r="B6" s="1"/>
      <c r="C6" s="1"/>
      <c r="D6" s="1" t="s">
        <v>3</v>
      </c>
      <c r="E6" s="1"/>
      <c r="F6" s="2">
        <v>289.97000000000003</v>
      </c>
      <c r="G6" s="2">
        <v>0</v>
      </c>
      <c r="H6" s="2">
        <f>ROUND((F6-G6),5)</f>
        <v>289.97000000000003</v>
      </c>
      <c r="I6" s="19"/>
      <c r="J6" s="2">
        <v>289.97000000000003</v>
      </c>
      <c r="K6" s="2">
        <v>0</v>
      </c>
      <c r="L6" s="2">
        <f>ROUND((J6-K6),5)</f>
        <v>289.97000000000003</v>
      </c>
      <c r="M6" s="3">
        <f>ROUND(IF(K6=0, IF(J6=0, 0, 1), J6/K6),5)</f>
        <v>1</v>
      </c>
    </row>
    <row r="7" spans="1:13" x14ac:dyDescent="0.25">
      <c r="A7" s="1"/>
      <c r="B7" s="1"/>
      <c r="C7" s="1"/>
      <c r="D7" s="1" t="s">
        <v>4</v>
      </c>
      <c r="E7" s="1"/>
      <c r="F7" s="2">
        <v>22928.560000000001</v>
      </c>
      <c r="G7" s="2"/>
      <c r="H7" s="2"/>
      <c r="I7" s="19"/>
      <c r="J7" s="2">
        <v>22928.560000000001</v>
      </c>
      <c r="K7" s="2"/>
      <c r="L7" s="2"/>
      <c r="M7" s="3"/>
    </row>
    <row r="8" spans="1:13" ht="15.75" thickBot="1" x14ac:dyDescent="0.3">
      <c r="A8" s="1"/>
      <c r="B8" s="1"/>
      <c r="C8" s="1"/>
      <c r="D8" s="1" t="s">
        <v>5</v>
      </c>
      <c r="E8" s="1"/>
      <c r="F8" s="4">
        <v>20</v>
      </c>
      <c r="G8" s="4"/>
      <c r="H8" s="4"/>
      <c r="I8" s="19"/>
      <c r="J8" s="4">
        <v>20</v>
      </c>
      <c r="K8" s="2"/>
      <c r="L8" s="2"/>
      <c r="M8" s="3"/>
    </row>
    <row r="9" spans="1:13" ht="15.75" thickBot="1" x14ac:dyDescent="0.3">
      <c r="A9" s="1"/>
      <c r="B9" s="1"/>
      <c r="C9" s="1" t="s">
        <v>6</v>
      </c>
      <c r="D9" s="1"/>
      <c r="E9" s="1"/>
      <c r="F9" s="5">
        <f>ROUND(SUM(F3:F8),5)</f>
        <v>221350.01</v>
      </c>
      <c r="G9" s="5">
        <f>ROUND(SUM(G3:G8),5)</f>
        <v>266813.89</v>
      </c>
      <c r="H9" s="5">
        <f>ROUND((F9-G9),5)</f>
        <v>-45463.88</v>
      </c>
      <c r="I9" s="19"/>
      <c r="J9" s="5">
        <f>ROUND(SUM(J3:J8),5)</f>
        <v>221350.01</v>
      </c>
      <c r="K9" s="5">
        <f>ROUND(SUM(K3:K8),5)</f>
        <v>990689.74</v>
      </c>
      <c r="L9" s="5">
        <f>ROUND((J9-K9),5)</f>
        <v>-769339.73</v>
      </c>
      <c r="M9" s="6">
        <f>ROUND(IF(K9=0, IF(J9=0, 0, 1), J9/K9),5)</f>
        <v>0.22342999999999999</v>
      </c>
    </row>
    <row r="10" spans="1:13" x14ac:dyDescent="0.25">
      <c r="A10" s="1"/>
      <c r="B10" s="1" t="s">
        <v>7</v>
      </c>
      <c r="C10" s="1"/>
      <c r="D10" s="1"/>
      <c r="E10" s="1"/>
      <c r="F10" s="2">
        <f>F9</f>
        <v>221350.01</v>
      </c>
      <c r="G10" s="2">
        <f>G9</f>
        <v>266813.89</v>
      </c>
      <c r="H10" s="2">
        <f>ROUND((F10-G10),5)</f>
        <v>-45463.88</v>
      </c>
      <c r="I10" s="19"/>
      <c r="J10" s="2">
        <f>J9</f>
        <v>221350.01</v>
      </c>
      <c r="K10" s="2">
        <f>K9</f>
        <v>990689.74</v>
      </c>
      <c r="L10" s="2">
        <f>ROUND((J10-K10),5)</f>
        <v>-769339.73</v>
      </c>
      <c r="M10" s="3">
        <f>ROUND(IF(K10=0, IF(J10=0, 0, 1), J10/K10),5)</f>
        <v>0.22342999999999999</v>
      </c>
    </row>
    <row r="11" spans="1:13" x14ac:dyDescent="0.25">
      <c r="A11" s="1"/>
      <c r="B11" s="1"/>
      <c r="C11" s="1" t="s">
        <v>8</v>
      </c>
      <c r="D11" s="1"/>
      <c r="E11" s="1"/>
      <c r="F11" s="2"/>
      <c r="G11" s="2"/>
      <c r="H11" s="2"/>
      <c r="I11" s="19"/>
      <c r="J11" s="2"/>
      <c r="K11" s="2"/>
      <c r="L11" s="2"/>
      <c r="M11" s="3"/>
    </row>
    <row r="12" spans="1:13" x14ac:dyDescent="0.25">
      <c r="A12" s="1"/>
      <c r="B12" s="1"/>
      <c r="C12" s="1"/>
      <c r="D12" s="1" t="s">
        <v>9</v>
      </c>
      <c r="E12" s="1"/>
      <c r="F12" s="2">
        <v>129711.93</v>
      </c>
      <c r="G12" s="2">
        <v>144021.04</v>
      </c>
      <c r="H12" s="2">
        <f>ROUND((F12-G12),5)</f>
        <v>-14309.11</v>
      </c>
      <c r="I12" s="19"/>
      <c r="J12" s="2">
        <v>129711.93</v>
      </c>
      <c r="K12" s="2">
        <v>553084.32999999996</v>
      </c>
      <c r="L12" s="2">
        <f>ROUND((J12-K12),5)</f>
        <v>-423372.4</v>
      </c>
      <c r="M12" s="3">
        <f>ROUND(IF(K12=0, IF(J12=0, 0, 1), J12/K12),5)</f>
        <v>0.23452000000000001</v>
      </c>
    </row>
    <row r="13" spans="1:13" x14ac:dyDescent="0.25">
      <c r="A13" s="1"/>
      <c r="B13" s="1"/>
      <c r="C13" s="1"/>
      <c r="D13" s="1" t="s">
        <v>10</v>
      </c>
      <c r="E13" s="1"/>
      <c r="F13" s="2">
        <v>24213.48</v>
      </c>
      <c r="G13" s="2">
        <v>26541.81</v>
      </c>
      <c r="H13" s="2">
        <f>ROUND((F13-G13),5)</f>
        <v>-2328.33</v>
      </c>
      <c r="I13" s="19"/>
      <c r="J13" s="2">
        <v>24213.48</v>
      </c>
      <c r="K13" s="2">
        <v>106167.69</v>
      </c>
      <c r="L13" s="2">
        <f>ROUND((J13-K13),5)</f>
        <v>-81954.210000000006</v>
      </c>
      <c r="M13" s="3">
        <f>ROUND(IF(K13=0, IF(J13=0, 0, 1), J13/K13),5)</f>
        <v>0.22806999999999999</v>
      </c>
    </row>
    <row r="14" spans="1:13" x14ac:dyDescent="0.25">
      <c r="A14" s="1"/>
      <c r="B14" s="1"/>
      <c r="C14" s="1"/>
      <c r="D14" s="1" t="s">
        <v>11</v>
      </c>
      <c r="E14" s="1"/>
      <c r="F14" s="2">
        <v>10356.379999999999</v>
      </c>
      <c r="G14" s="2">
        <v>10577.76</v>
      </c>
      <c r="H14" s="2">
        <f>ROUND((F14-G14),5)</f>
        <v>-221.38</v>
      </c>
      <c r="I14" s="19"/>
      <c r="J14" s="2">
        <v>10356.379999999999</v>
      </c>
      <c r="K14" s="2">
        <v>42310.95</v>
      </c>
      <c r="L14" s="2">
        <f>ROUND((J14-K14),5)</f>
        <v>-31954.57</v>
      </c>
      <c r="M14" s="3">
        <f>ROUND(IF(K14=0, IF(J14=0, 0, 1), J14/K14),5)</f>
        <v>0.24476999999999999</v>
      </c>
    </row>
    <row r="15" spans="1:13" x14ac:dyDescent="0.25">
      <c r="A15" s="1"/>
      <c r="B15" s="1"/>
      <c r="C15" s="1"/>
      <c r="D15" s="1" t="s">
        <v>12</v>
      </c>
      <c r="E15" s="1"/>
      <c r="F15" s="2">
        <v>73.59</v>
      </c>
      <c r="G15" s="2">
        <v>375</v>
      </c>
      <c r="H15" s="2">
        <f>ROUND((F15-G15),5)</f>
        <v>-301.41000000000003</v>
      </c>
      <c r="I15" s="19"/>
      <c r="J15" s="2">
        <v>73.59</v>
      </c>
      <c r="K15" s="2">
        <v>1500</v>
      </c>
      <c r="L15" s="2">
        <f>ROUND((J15-K15),5)</f>
        <v>-1426.41</v>
      </c>
      <c r="M15" s="3">
        <f>ROUND(IF(K15=0, IF(J15=0, 0, 1), J15/K15),5)</f>
        <v>4.9059999999999999E-2</v>
      </c>
    </row>
    <row r="16" spans="1:13" x14ac:dyDescent="0.25">
      <c r="A16" s="1"/>
      <c r="B16" s="1"/>
      <c r="C16" s="1"/>
      <c r="D16" s="1" t="s">
        <v>13</v>
      </c>
      <c r="E16" s="1"/>
      <c r="F16" s="2">
        <v>12287.42</v>
      </c>
      <c r="G16" s="2">
        <v>5827.96</v>
      </c>
      <c r="H16" s="2">
        <f>ROUND((F16-G16),5)</f>
        <v>6459.46</v>
      </c>
      <c r="I16" s="19"/>
      <c r="J16" s="2">
        <v>12287.42</v>
      </c>
      <c r="K16" s="2">
        <v>11077.93</v>
      </c>
      <c r="L16" s="2">
        <f>ROUND((J16-K16),5)</f>
        <v>1209.49</v>
      </c>
      <c r="M16" s="3">
        <f>ROUND(IF(K16=0, IF(J16=0, 0, 1), J16/K16),5)</f>
        <v>1.1091800000000001</v>
      </c>
    </row>
    <row r="17" spans="1:13" x14ac:dyDescent="0.25">
      <c r="A17" s="1"/>
      <c r="B17" s="1"/>
      <c r="C17" s="1"/>
      <c r="D17" s="1" t="s">
        <v>14</v>
      </c>
      <c r="E17" s="1"/>
      <c r="F17" s="2">
        <v>8213.5</v>
      </c>
      <c r="G17" s="2">
        <v>20994.97</v>
      </c>
      <c r="H17" s="2">
        <f>ROUND((F17-G17),5)</f>
        <v>-12781.47</v>
      </c>
      <c r="I17" s="19"/>
      <c r="J17" s="2">
        <v>8213.5</v>
      </c>
      <c r="K17" s="2">
        <v>58900</v>
      </c>
      <c r="L17" s="2">
        <f>ROUND((J17-K17),5)</f>
        <v>-50686.5</v>
      </c>
      <c r="M17" s="3">
        <f>ROUND(IF(K17=0, IF(J17=0, 0, 1), J17/K17),5)</f>
        <v>0.13944999999999999</v>
      </c>
    </row>
    <row r="18" spans="1:13" x14ac:dyDescent="0.25">
      <c r="A18" s="1"/>
      <c r="B18" s="1"/>
      <c r="C18" s="1"/>
      <c r="D18" s="1" t="s">
        <v>15</v>
      </c>
      <c r="E18" s="1"/>
      <c r="F18" s="2"/>
      <c r="G18" s="2"/>
      <c r="H18" s="2"/>
      <c r="I18" s="19"/>
      <c r="J18" s="2"/>
      <c r="K18" s="2"/>
      <c r="L18" s="2"/>
      <c r="M18" s="3"/>
    </row>
    <row r="19" spans="1:13" x14ac:dyDescent="0.25">
      <c r="A19" s="1"/>
      <c r="B19" s="1"/>
      <c r="C19" s="1"/>
      <c r="D19" s="1"/>
      <c r="E19" s="1" t="s">
        <v>16</v>
      </c>
      <c r="F19" s="2">
        <v>4951.32</v>
      </c>
      <c r="G19" s="2">
        <v>5587.61</v>
      </c>
      <c r="H19" s="2">
        <f>ROUND((F19-G19),5)</f>
        <v>-636.29</v>
      </c>
      <c r="I19" s="19"/>
      <c r="J19" s="2">
        <v>4951.32</v>
      </c>
      <c r="K19" s="2">
        <v>22350.560000000001</v>
      </c>
      <c r="L19" s="2">
        <f>ROUND((J19-K19),5)</f>
        <v>-17399.240000000002</v>
      </c>
      <c r="M19" s="3">
        <f>ROUND(IF(K19=0, IF(J19=0, 0, 1), J19/K19),5)</f>
        <v>0.22153</v>
      </c>
    </row>
    <row r="20" spans="1:13" x14ac:dyDescent="0.25">
      <c r="A20" s="1"/>
      <c r="B20" s="1"/>
      <c r="C20" s="1"/>
      <c r="D20" s="1"/>
      <c r="E20" s="1" t="s">
        <v>17</v>
      </c>
      <c r="F20" s="2">
        <v>2487.19</v>
      </c>
      <c r="G20" s="2">
        <v>3125.06</v>
      </c>
      <c r="H20" s="2">
        <f>ROUND((F20-G20),5)</f>
        <v>-637.87</v>
      </c>
      <c r="I20" s="19"/>
      <c r="J20" s="2">
        <v>2487.19</v>
      </c>
      <c r="K20" s="2">
        <v>12500</v>
      </c>
      <c r="L20" s="2">
        <f>ROUND((J20-K20),5)</f>
        <v>-10012.81</v>
      </c>
      <c r="M20" s="3">
        <f>ROUND(IF(K20=0, IF(J20=0, 0, 1), J20/K20),5)</f>
        <v>0.19897999999999999</v>
      </c>
    </row>
    <row r="21" spans="1:13" x14ac:dyDescent="0.25">
      <c r="A21" s="1"/>
      <c r="B21" s="1"/>
      <c r="C21" s="1"/>
      <c r="D21" s="1"/>
      <c r="E21" s="1" t="s">
        <v>18</v>
      </c>
      <c r="F21" s="2">
        <v>829</v>
      </c>
      <c r="G21" s="2">
        <v>4750.03</v>
      </c>
      <c r="H21" s="2">
        <f>ROUND((F21-G21),5)</f>
        <v>-3921.03</v>
      </c>
      <c r="I21" s="19"/>
      <c r="J21" s="2">
        <v>829</v>
      </c>
      <c r="K21" s="2">
        <v>19000</v>
      </c>
      <c r="L21" s="2">
        <f>ROUND((J21-K21),5)</f>
        <v>-18171</v>
      </c>
      <c r="M21" s="3">
        <f>ROUND(IF(K21=0, IF(J21=0, 0, 1), J21/K21),5)</f>
        <v>4.3630000000000002E-2</v>
      </c>
    </row>
    <row r="22" spans="1:13" x14ac:dyDescent="0.25">
      <c r="A22" s="1"/>
      <c r="B22" s="1"/>
      <c r="C22" s="1"/>
      <c r="D22" s="1"/>
      <c r="E22" s="1" t="s">
        <v>19</v>
      </c>
      <c r="F22" s="2">
        <v>72.989999999999995</v>
      </c>
      <c r="G22" s="2">
        <v>375</v>
      </c>
      <c r="H22" s="2">
        <f>ROUND((F22-G22),5)</f>
        <v>-302.01</v>
      </c>
      <c r="I22" s="19"/>
      <c r="J22" s="2">
        <v>72.989999999999995</v>
      </c>
      <c r="K22" s="2">
        <v>1500</v>
      </c>
      <c r="L22" s="2">
        <f>ROUND((J22-K22),5)</f>
        <v>-1427.01</v>
      </c>
      <c r="M22" s="3">
        <f>ROUND(IF(K22=0, IF(J22=0, 0, 1), J22/K22),5)</f>
        <v>4.8660000000000002E-2</v>
      </c>
    </row>
    <row r="23" spans="1:13" x14ac:dyDescent="0.25">
      <c r="A23" s="1"/>
      <c r="B23" s="1"/>
      <c r="C23" s="1"/>
      <c r="D23" s="1"/>
      <c r="E23" s="1" t="s">
        <v>20</v>
      </c>
      <c r="F23" s="2">
        <v>2748.39</v>
      </c>
      <c r="G23" s="2">
        <v>2250</v>
      </c>
      <c r="H23" s="2">
        <f>ROUND((F23-G23),5)</f>
        <v>498.39</v>
      </c>
      <c r="I23" s="19"/>
      <c r="J23" s="2">
        <v>2748.39</v>
      </c>
      <c r="K23" s="2">
        <v>9000</v>
      </c>
      <c r="L23" s="2">
        <f>ROUND((J23-K23),5)</f>
        <v>-6251.61</v>
      </c>
      <c r="M23" s="3">
        <f>ROUND(IF(K23=0, IF(J23=0, 0, 1), J23/K23),5)</f>
        <v>0.30537999999999998</v>
      </c>
    </row>
    <row r="24" spans="1:13" x14ac:dyDescent="0.25">
      <c r="A24" s="1"/>
      <c r="B24" s="1"/>
      <c r="C24" s="1"/>
      <c r="D24" s="1"/>
      <c r="E24" s="1" t="s">
        <v>21</v>
      </c>
      <c r="F24" s="2">
        <v>95.8</v>
      </c>
      <c r="G24" s="2">
        <v>375</v>
      </c>
      <c r="H24" s="2">
        <f>ROUND((F24-G24),5)</f>
        <v>-279.2</v>
      </c>
      <c r="I24" s="19"/>
      <c r="J24" s="2">
        <v>95.8</v>
      </c>
      <c r="K24" s="2">
        <v>1500</v>
      </c>
      <c r="L24" s="2">
        <f>ROUND((J24-K24),5)</f>
        <v>-1404.2</v>
      </c>
      <c r="M24" s="3">
        <f>ROUND(IF(K24=0, IF(J24=0, 0, 1), J24/K24),5)</f>
        <v>6.3869999999999996E-2</v>
      </c>
    </row>
    <row r="25" spans="1:13" x14ac:dyDescent="0.25">
      <c r="A25" s="1"/>
      <c r="B25" s="1"/>
      <c r="C25" s="1"/>
      <c r="D25" s="1"/>
      <c r="E25" s="1" t="s">
        <v>22</v>
      </c>
      <c r="F25" s="2">
        <v>19350.41</v>
      </c>
      <c r="G25" s="2">
        <v>18800.490000000002</v>
      </c>
      <c r="H25" s="2">
        <f>ROUND((F25-G25),5)</f>
        <v>549.91999999999996</v>
      </c>
      <c r="I25" s="19"/>
      <c r="J25" s="2">
        <v>19350.41</v>
      </c>
      <c r="K25" s="2">
        <v>75201.600000000006</v>
      </c>
      <c r="L25" s="2">
        <f>ROUND((J25-K25),5)</f>
        <v>-55851.19</v>
      </c>
      <c r="M25" s="3">
        <f>ROUND(IF(K25=0, IF(J25=0, 0, 1), J25/K25),5)</f>
        <v>0.25730999999999998</v>
      </c>
    </row>
    <row r="26" spans="1:13" x14ac:dyDescent="0.25">
      <c r="A26" s="1"/>
      <c r="B26" s="1"/>
      <c r="C26" s="1"/>
      <c r="D26" s="1"/>
      <c r="E26" s="1" t="s">
        <v>23</v>
      </c>
      <c r="F26" s="2">
        <v>7944.89</v>
      </c>
      <c r="G26" s="2">
        <v>1304.02</v>
      </c>
      <c r="H26" s="2">
        <f>ROUND((F26-G26),5)</f>
        <v>6640.87</v>
      </c>
      <c r="I26" s="19"/>
      <c r="J26" s="2">
        <v>7944.89</v>
      </c>
      <c r="K26" s="2">
        <v>5215.96</v>
      </c>
      <c r="L26" s="2">
        <f>ROUND((J26-K26),5)</f>
        <v>2728.93</v>
      </c>
      <c r="M26" s="3">
        <f>ROUND(IF(K26=0, IF(J26=0, 0, 1), J26/K26),5)</f>
        <v>1.52319</v>
      </c>
    </row>
    <row r="27" spans="1:13" x14ac:dyDescent="0.25">
      <c r="A27" s="1"/>
      <c r="B27" s="1"/>
      <c r="C27" s="1"/>
      <c r="D27" s="1"/>
      <c r="E27" s="1" t="s">
        <v>24</v>
      </c>
      <c r="F27" s="2">
        <v>2959</v>
      </c>
      <c r="G27" s="2">
        <v>1249.97</v>
      </c>
      <c r="H27" s="2">
        <f>ROUND((F27-G27),5)</f>
        <v>1709.03</v>
      </c>
      <c r="I27" s="19"/>
      <c r="J27" s="2">
        <v>2959</v>
      </c>
      <c r="K27" s="2">
        <v>5000</v>
      </c>
      <c r="L27" s="2">
        <f>ROUND((J27-K27),5)</f>
        <v>-2041</v>
      </c>
      <c r="M27" s="3">
        <f>ROUND(IF(K27=0, IF(J27=0, 0, 1), J27/K27),5)</f>
        <v>0.59179999999999999</v>
      </c>
    </row>
    <row r="28" spans="1:13" x14ac:dyDescent="0.25">
      <c r="A28" s="1"/>
      <c r="B28" s="1"/>
      <c r="C28" s="1"/>
      <c r="D28" s="1"/>
      <c r="E28" s="1" t="s">
        <v>25</v>
      </c>
      <c r="F28" s="2">
        <v>6267.71</v>
      </c>
      <c r="G28" s="2">
        <v>15000</v>
      </c>
      <c r="H28" s="2">
        <f>ROUND((F28-G28),5)</f>
        <v>-8732.2900000000009</v>
      </c>
      <c r="I28" s="19"/>
      <c r="J28" s="2">
        <v>6267.71</v>
      </c>
      <c r="K28" s="2">
        <v>15000</v>
      </c>
      <c r="L28" s="2">
        <f>ROUND((J28-K28),5)</f>
        <v>-8732.2900000000009</v>
      </c>
      <c r="M28" s="3">
        <f>ROUND(IF(K28=0, IF(J28=0, 0, 1), J28/K28),5)</f>
        <v>0.41785</v>
      </c>
    </row>
    <row r="29" spans="1:13" x14ac:dyDescent="0.25">
      <c r="A29" s="1"/>
      <c r="B29" s="1"/>
      <c r="C29" s="1"/>
      <c r="D29" s="1"/>
      <c r="E29" s="1" t="s">
        <v>26</v>
      </c>
      <c r="F29" s="2">
        <v>5424.33</v>
      </c>
      <c r="G29" s="2">
        <v>4999.97</v>
      </c>
      <c r="H29" s="2">
        <f>ROUND((F29-G29),5)</f>
        <v>424.36</v>
      </c>
      <c r="I29" s="19"/>
      <c r="J29" s="2">
        <v>5424.33</v>
      </c>
      <c r="K29" s="2">
        <v>20000</v>
      </c>
      <c r="L29" s="2">
        <f>ROUND((J29-K29),5)</f>
        <v>-14575.67</v>
      </c>
      <c r="M29" s="3">
        <f>ROUND(IF(K29=0, IF(J29=0, 0, 1), J29/K29),5)</f>
        <v>0.27122000000000002</v>
      </c>
    </row>
    <row r="30" spans="1:13" ht="15.75" thickBot="1" x14ac:dyDescent="0.3">
      <c r="A30" s="1"/>
      <c r="B30" s="1"/>
      <c r="C30" s="1"/>
      <c r="D30" s="1"/>
      <c r="E30" s="1" t="s">
        <v>27</v>
      </c>
      <c r="F30" s="7">
        <v>1954.7</v>
      </c>
      <c r="G30" s="7">
        <v>2044.8</v>
      </c>
      <c r="H30" s="7">
        <f>ROUND((F30-G30),5)</f>
        <v>-90.1</v>
      </c>
      <c r="I30" s="19"/>
      <c r="J30" s="7">
        <v>1954.7</v>
      </c>
      <c r="K30" s="7">
        <v>8179.2</v>
      </c>
      <c r="L30" s="7">
        <f>ROUND((J30-K30),5)</f>
        <v>-6224.5</v>
      </c>
      <c r="M30" s="8">
        <f>ROUND(IF(K30=0, IF(J30=0, 0, 1), J30/K30),5)</f>
        <v>0.23898</v>
      </c>
    </row>
    <row r="31" spans="1:13" x14ac:dyDescent="0.25">
      <c r="A31" s="1"/>
      <c r="B31" s="1"/>
      <c r="C31" s="1"/>
      <c r="D31" s="1" t="s">
        <v>28</v>
      </c>
      <c r="E31" s="1"/>
      <c r="F31" s="2">
        <f>ROUND(SUM(F18:F30),5)</f>
        <v>55085.73</v>
      </c>
      <c r="G31" s="2">
        <f>ROUND(SUM(G18:G30),5)</f>
        <v>59861.95</v>
      </c>
      <c r="H31" s="2">
        <f>ROUND((F31-G31),5)</f>
        <v>-4776.22</v>
      </c>
      <c r="I31" s="19"/>
      <c r="J31" s="2">
        <f>ROUND(SUM(J18:J30),5)</f>
        <v>55085.73</v>
      </c>
      <c r="K31" s="2">
        <f>ROUND(SUM(K18:K30),5)</f>
        <v>194447.32</v>
      </c>
      <c r="L31" s="2">
        <f>ROUND((J31-K31),5)</f>
        <v>-139361.59</v>
      </c>
      <c r="M31" s="3">
        <f>ROUND(IF(K31=0, IF(J31=0, 0, 1), J31/K31),5)</f>
        <v>0.28328999999999999</v>
      </c>
    </row>
    <row r="32" spans="1:13" x14ac:dyDescent="0.25">
      <c r="A32" s="1"/>
      <c r="B32" s="1"/>
      <c r="C32" s="1"/>
      <c r="D32" s="1" t="s">
        <v>29</v>
      </c>
      <c r="E32" s="1"/>
      <c r="F32" s="2">
        <v>0</v>
      </c>
      <c r="G32" s="2">
        <v>63157.64</v>
      </c>
      <c r="H32" s="2">
        <f>ROUND((F32-G32),5)</f>
        <v>-63157.64</v>
      </c>
      <c r="I32" s="19"/>
      <c r="J32" s="2">
        <v>0</v>
      </c>
      <c r="K32" s="2">
        <v>-0.01</v>
      </c>
      <c r="L32" s="2">
        <f>ROUND((J32-K32),5)</f>
        <v>0.01</v>
      </c>
      <c r="M32" s="3">
        <f>ROUND(IF(K32=0, IF(J32=0, 0, 1), J32/K32),5)</f>
        <v>0</v>
      </c>
    </row>
    <row r="33" spans="1:13" ht="15.75" thickBot="1" x14ac:dyDescent="0.3">
      <c r="A33" s="1"/>
      <c r="B33" s="1"/>
      <c r="C33" s="1"/>
      <c r="D33" s="1" t="s">
        <v>30</v>
      </c>
      <c r="E33" s="1"/>
      <c r="F33" s="4">
        <v>3659.48</v>
      </c>
      <c r="G33" s="4">
        <v>0</v>
      </c>
      <c r="H33" s="4">
        <f>ROUND((F33-G33),5)</f>
        <v>3659.48</v>
      </c>
      <c r="I33" s="19"/>
      <c r="J33" s="4">
        <v>3659.48</v>
      </c>
      <c r="K33" s="2">
        <v>0</v>
      </c>
      <c r="L33" s="2">
        <f>ROUND((J33-K33),5)</f>
        <v>3659.48</v>
      </c>
      <c r="M33" s="3">
        <f>ROUND(IF(K33=0, IF(J33=0, 0, 1), J33/K33),5)</f>
        <v>1</v>
      </c>
    </row>
    <row r="34" spans="1:13" x14ac:dyDescent="0.25">
      <c r="A34" s="1"/>
      <c r="B34" s="1"/>
      <c r="C34" s="1" t="s">
        <v>31</v>
      </c>
      <c r="D34" s="1"/>
      <c r="E34" s="1"/>
      <c r="F34" s="9">
        <f>ROUND(SUM(F11:F17)+SUM(F31:F33),5)</f>
        <v>243601.51</v>
      </c>
      <c r="G34" s="9">
        <f>ROUND(SUM(G11:G17)+SUM(G31:G33),5)</f>
        <v>331358.13</v>
      </c>
      <c r="H34" s="9">
        <f>ROUND((F34-G34),5)</f>
        <v>-87756.62</v>
      </c>
      <c r="I34" s="19"/>
      <c r="J34" s="9">
        <f>ROUND(SUM(J11:J17)+SUM(J31:J33),5)</f>
        <v>243601.51</v>
      </c>
      <c r="K34" s="9">
        <f>ROUND(SUM(K11:K17)+SUM(K31:K33),5)</f>
        <v>967488.21</v>
      </c>
      <c r="L34" s="9">
        <f>ROUND((J34-K34),5)</f>
        <v>-723886.7</v>
      </c>
      <c r="M34" s="10">
        <f>ROUND(IF(K34=0, IF(J34=0, 0, 1), J34/K34),5)</f>
        <v>0.25179000000000001</v>
      </c>
    </row>
  </sheetData>
  <pageMargins left="0.7" right="0.7" top="0.75" bottom="0.75" header="0.1" footer="0.3"/>
  <pageSetup scale="75" fitToHeight="0" orientation="portrait" r:id="rId1"/>
  <headerFooter>
    <oddHeader>&amp;L&amp;"Arial,Bold"&amp;8 9:48 AM
&amp;"Arial,Bold"&amp;8 10/13/22
&amp;"Arial,Bold"&amp;8 Accrual Basis&amp;C&amp;"Arial,Bold"&amp;12 Red Rock Center for Independence
&amp;"Arial,Bold"&amp;14 Profit &amp;&amp; Loss Budget vs. Actual
&amp;"Arial,Bold"&amp;10 July through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cp:lastPrinted>2022-10-13T15:51:21Z</cp:lastPrinted>
  <dcterms:created xsi:type="dcterms:W3CDTF">2022-10-13T15:48:20Z</dcterms:created>
  <dcterms:modified xsi:type="dcterms:W3CDTF">2022-10-13T15:51:26Z</dcterms:modified>
</cp:coreProperties>
</file>